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805" activeTab="0"/>
  </bookViews>
  <sheets>
    <sheet name="Super-8 Compact" sheetId="1" r:id="rId1"/>
    <sheet name="Super-8 Plateau" sheetId="2" r:id="rId2"/>
    <sheet name="Compact-4 Plus" sheetId="3" r:id="rId3"/>
    <sheet name="Compact-4 Plateau" sheetId="4" r:id="rId4"/>
    <sheet name="Solar Plus" sheetId="5" r:id="rId5"/>
    <sheet name="Vertical Plateau" sheetId="6" r:id="rId6"/>
    <sheet name="Vertical Compact" sheetId="7" r:id="rId7"/>
  </sheets>
  <definedNames/>
  <calcPr fullCalcOnLoad="1"/>
</workbook>
</file>

<file path=xl/sharedStrings.xml><?xml version="1.0" encoding="utf-8"?>
<sst xmlns="http://schemas.openxmlformats.org/spreadsheetml/2006/main" count="283" uniqueCount="69">
  <si>
    <t>Type</t>
  </si>
  <si>
    <t>Type 11 (PK)</t>
  </si>
  <si>
    <t>Type 20 (PP)</t>
  </si>
  <si>
    <t>75/65/20</t>
  </si>
  <si>
    <t>∆T over2</t>
  </si>
  <si>
    <t>∆T over1</t>
  </si>
  <si>
    <t>special coefficients</t>
  </si>
  <si>
    <t>Type 21 (PKP)</t>
  </si>
  <si>
    <t>Type 22 (PKKP)</t>
  </si>
  <si>
    <t>Type 33 (DKEK)</t>
  </si>
  <si>
    <t>° C</t>
  </si>
  <si>
    <t>Delta T over 2</t>
  </si>
  <si>
    <t>Delta T over 1</t>
  </si>
  <si>
    <t>°C</t>
  </si>
  <si>
    <t>WARMTE AFGIFTE IN WATT VOOR ALLE MODELLEN</t>
  </si>
  <si>
    <t>Type 10(P)</t>
  </si>
  <si>
    <t>Type N20(PP)</t>
  </si>
  <si>
    <t>THERMRAD SUPER-8 COMPACT WARMTE AFGIFTE IN WATT VOLGENS EN442 MET BOVEN- EN ZIJPLATEN</t>
  </si>
  <si>
    <t>THERMRAD SUPER-8 PLATEAU WARMTE AFGIFTE IN WATT VOLGENS EN442 MET BOVEN- EN ZIJPLATEN</t>
  </si>
  <si>
    <t>THERMRAD COMPACT-4 WARMTE AFGIFTE IN WATT VOLGENS EN442 MET BOVEN- EN ZIJPLATEN</t>
  </si>
  <si>
    <t>T11</t>
  </si>
  <si>
    <t>T21</t>
  </si>
  <si>
    <t>T22</t>
  </si>
  <si>
    <t>T33</t>
  </si>
  <si>
    <t xml:space="preserve">Delta T </t>
  </si>
  <si>
    <t>versie 01/01/19</t>
  </si>
  <si>
    <t>Warmte afgifte bij:</t>
  </si>
  <si>
    <t>Aanvoer</t>
  </si>
  <si>
    <t>Retour</t>
  </si>
  <si>
    <t>Kamer temp</t>
  </si>
  <si>
    <t>Hoogte</t>
  </si>
  <si>
    <t>Hoogte &gt;&gt;</t>
  </si>
  <si>
    <t>&lt;&lt;&lt;   Lengte   &gt;&gt;&gt;</t>
  </si>
  <si>
    <t>n-coefficient</t>
  </si>
  <si>
    <t>Gewicht (kg/m)</t>
  </si>
  <si>
    <t>Water inhoud (l/m)</t>
  </si>
  <si>
    <t>&lt;&lt;&lt;    Lengte    &gt;&gt;&gt;</t>
  </si>
  <si>
    <t>Watt / m bij</t>
  </si>
  <si>
    <t>THERMRAD COMPACT-4 PLATEAU WARMTE AFGIFTE IN WATT VOLGENS EN442 MET BOVEN- EN ZIJPLATEN</t>
  </si>
  <si>
    <t>Watt / m bij 75/65/20</t>
  </si>
  <si>
    <t>&lt;&lt;&lt;&lt;   Lengte    &gt;&gt;&gt;&gt;</t>
  </si>
  <si>
    <t>SOLAR PLUS COMPACT-4 WARMTE AFGIFTE IN WATT VOLGENS EN442 MET BOVEN- EN ZIJPLATEN</t>
  </si>
  <si>
    <t>&lt;&lt;&lt;&lt;    Lengte    &gt;&gt;&gt;&gt;</t>
  </si>
  <si>
    <t>Thermrad Vertical Plateau (Line)</t>
  </si>
  <si>
    <t>Type 21s</t>
  </si>
  <si>
    <t>Type 22</t>
  </si>
  <si>
    <t>--&gt; Hoogte</t>
  </si>
  <si>
    <t>Watt/m 75/65/20°C</t>
  </si>
  <si>
    <t>Watt/m 65/55/20°C</t>
  </si>
  <si>
    <t>Watt/m 55/45/20°C</t>
  </si>
  <si>
    <t>Watt/m 90/70/20°C</t>
  </si>
  <si>
    <t>Watt/m 70/55/20°C</t>
  </si>
  <si>
    <t>Watt/m 45/35/20°C</t>
  </si>
  <si>
    <t>n-exponent</t>
  </si>
  <si>
    <t>75/65/20°C</t>
  </si>
  <si>
    <t>Per maat</t>
  </si>
  <si>
    <t>65/55/20</t>
  </si>
  <si>
    <t>Lengte</t>
  </si>
  <si>
    <t>∆T2 over</t>
  </si>
  <si>
    <t>∆T1 over</t>
  </si>
  <si>
    <t>factor</t>
  </si>
  <si>
    <t>55/45/20</t>
  </si>
  <si>
    <t>90/70/20°C</t>
  </si>
  <si>
    <t>90/70/20</t>
  </si>
  <si>
    <t>70/55/20</t>
  </si>
  <si>
    <t>70/55/20°C</t>
  </si>
  <si>
    <t>45/35/20</t>
  </si>
  <si>
    <t>55/45/20°C</t>
  </si>
  <si>
    <t>Thermrad Vertical Compact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</si>
</sst>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_)"/>
    <numFmt numFmtId="173" formatCode="0.00_)"/>
    <numFmt numFmtId="174" formatCode="0.0000"/>
    <numFmt numFmtId="175" formatCode="_-* #,##0.00\ _T_L_-;\-* #,##0.00\ _T_L_-;_-* &quot;-&quot;??\ _T_L_-;_-@_-"/>
    <numFmt numFmtId="176" formatCode="_-* #,##0\ _T_L_-;\-* #,##0\ _T_L_-;_-* &quot;-&quot;\ _T_L_-;_-@_-"/>
    <numFmt numFmtId="177" formatCode="_-* #,##0.00\ &quot;TL&quot;_-;\-* #,##0.00\ &quot;TL&quot;_-;_-* &quot;-&quot;??\ &quot;TL&quot;_-;_-@_-"/>
    <numFmt numFmtId="178" formatCode="_-* #,##0\ &quot;TL&quot;_-;\-* #,##0\ &quot;TL&quot;_-;_-* &quot;-&quot;\ &quot;TL&quot;_-;_-@_-"/>
    <numFmt numFmtId="179" formatCode="0.0_)"/>
    <numFmt numFmtId="180" formatCode="0.000000"/>
    <numFmt numFmtId="181" formatCode="0.0"/>
  </numFmts>
  <fonts count="39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Univer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/>
      <right style="thin"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18" fillId="4" borderId="7" applyNumberFormat="0" applyFont="0" applyAlignment="0" applyProtection="0"/>
    <xf numFmtId="0" fontId="27" fillId="16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172" fontId="1" fillId="0" borderId="0" xfId="58" applyNumberFormat="1">
      <alignment/>
      <protection/>
    </xf>
    <xf numFmtId="172" fontId="2" fillId="0" borderId="0" xfId="58" applyNumberFormat="1" applyFont="1">
      <alignment/>
      <protection/>
    </xf>
    <xf numFmtId="172" fontId="3" fillId="0" borderId="0" xfId="58" applyNumberFormat="1" applyFont="1">
      <alignment/>
      <protection/>
    </xf>
    <xf numFmtId="172" fontId="4" fillId="14" borderId="10" xfId="58" applyNumberFormat="1" applyFont="1" applyFill="1" applyBorder="1">
      <alignment/>
      <protection/>
    </xf>
    <xf numFmtId="172" fontId="4" fillId="14" borderId="11" xfId="58" applyNumberFormat="1" applyFont="1" applyFill="1" applyBorder="1">
      <alignment/>
      <protection/>
    </xf>
    <xf numFmtId="172" fontId="4" fillId="14" borderId="10" xfId="58" applyNumberFormat="1" applyFont="1" applyFill="1" applyBorder="1" applyAlignment="1">
      <alignment/>
      <protection/>
    </xf>
    <xf numFmtId="172" fontId="4" fillId="14" borderId="11" xfId="58" applyNumberFormat="1" applyFont="1" applyFill="1" applyBorder="1" applyAlignment="1">
      <alignment/>
      <protection/>
    </xf>
    <xf numFmtId="172" fontId="4" fillId="14" borderId="12" xfId="58" applyNumberFormat="1" applyFont="1" applyFill="1" applyBorder="1" applyAlignment="1">
      <alignment/>
      <protection/>
    </xf>
    <xf numFmtId="172" fontId="4" fillId="14" borderId="10" xfId="58" applyNumberFormat="1" applyFont="1" applyFill="1" applyBorder="1" applyAlignment="1">
      <alignment horizontal="center"/>
      <protection/>
    </xf>
    <xf numFmtId="172" fontId="4" fillId="14" borderId="13" xfId="58" applyNumberFormat="1" applyFont="1" applyFill="1" applyBorder="1">
      <alignment/>
      <protection/>
    </xf>
    <xf numFmtId="172" fontId="4" fillId="14" borderId="14" xfId="58" applyNumberFormat="1" applyFont="1" applyFill="1" applyBorder="1">
      <alignment/>
      <protection/>
    </xf>
    <xf numFmtId="172" fontId="4" fillId="14" borderId="15" xfId="58" applyNumberFormat="1" applyFont="1" applyFill="1" applyBorder="1">
      <alignment/>
      <protection/>
    </xf>
    <xf numFmtId="172" fontId="4" fillId="14" borderId="16" xfId="58" applyNumberFormat="1" applyFont="1" applyFill="1" applyBorder="1">
      <alignment/>
      <protection/>
    </xf>
    <xf numFmtId="172" fontId="4" fillId="14" borderId="17" xfId="58" applyNumberFormat="1" applyFont="1" applyFill="1" applyBorder="1">
      <alignment/>
      <protection/>
    </xf>
    <xf numFmtId="172" fontId="4" fillId="14" borderId="18" xfId="58" applyNumberFormat="1" applyFont="1" applyFill="1" applyBorder="1">
      <alignment/>
      <protection/>
    </xf>
    <xf numFmtId="172" fontId="4" fillId="14" borderId="19" xfId="58" applyNumberFormat="1" applyFont="1" applyFill="1" applyBorder="1">
      <alignment/>
      <protection/>
    </xf>
    <xf numFmtId="172" fontId="4" fillId="14" borderId="20" xfId="58" applyNumberFormat="1" applyFont="1" applyFill="1" applyBorder="1">
      <alignment/>
      <protection/>
    </xf>
    <xf numFmtId="172" fontId="4" fillId="14" borderId="21" xfId="58" applyNumberFormat="1" applyFont="1" applyFill="1" applyBorder="1">
      <alignment/>
      <protection/>
    </xf>
    <xf numFmtId="172" fontId="4" fillId="0" borderId="22" xfId="58" applyNumberFormat="1" applyFont="1" applyFill="1" applyBorder="1">
      <alignment/>
      <protection/>
    </xf>
    <xf numFmtId="172" fontId="5" fillId="0" borderId="23" xfId="58" applyNumberFormat="1" applyFont="1" applyFill="1" applyBorder="1">
      <alignment/>
      <protection/>
    </xf>
    <xf numFmtId="172" fontId="6" fillId="0" borderId="24" xfId="58" applyNumberFormat="1" applyFont="1" applyFill="1" applyBorder="1">
      <alignment/>
      <protection/>
    </xf>
    <xf numFmtId="172" fontId="6" fillId="0" borderId="25" xfId="58" applyNumberFormat="1" applyFont="1" applyFill="1" applyBorder="1">
      <alignment/>
      <protection/>
    </xf>
    <xf numFmtId="172" fontId="6" fillId="0" borderId="26" xfId="58" applyNumberFormat="1" applyFont="1" applyFill="1" applyBorder="1">
      <alignment/>
      <protection/>
    </xf>
    <xf numFmtId="172" fontId="6" fillId="0" borderId="11" xfId="58" applyNumberFormat="1" applyFont="1" applyFill="1" applyBorder="1">
      <alignment/>
      <protection/>
    </xf>
    <xf numFmtId="172" fontId="6" fillId="0" borderId="27" xfId="58" applyNumberFormat="1" applyFont="1" applyFill="1" applyBorder="1">
      <alignment/>
      <protection/>
    </xf>
    <xf numFmtId="172" fontId="6" fillId="0" borderId="28" xfId="58" applyNumberFormat="1" applyFont="1" applyFill="1" applyBorder="1">
      <alignment/>
      <protection/>
    </xf>
    <xf numFmtId="172" fontId="6" fillId="0" borderId="29" xfId="58" applyNumberFormat="1" applyFont="1" applyFill="1" applyBorder="1">
      <alignment/>
      <protection/>
    </xf>
    <xf numFmtId="172" fontId="2" fillId="0" borderId="0" xfId="58" applyNumberFormat="1" applyFont="1" applyFill="1">
      <alignment/>
      <protection/>
    </xf>
    <xf numFmtId="173" fontId="6" fillId="0" borderId="30" xfId="58" applyNumberFormat="1" applyFont="1" applyFill="1" applyBorder="1" applyProtection="1">
      <alignment/>
      <protection hidden="1"/>
    </xf>
    <xf numFmtId="173" fontId="6" fillId="0" borderId="31" xfId="58" applyNumberFormat="1" applyFont="1" applyFill="1" applyBorder="1" applyProtection="1">
      <alignment/>
      <protection hidden="1"/>
    </xf>
    <xf numFmtId="173" fontId="6" fillId="0" borderId="32" xfId="58" applyNumberFormat="1" applyFont="1" applyFill="1" applyBorder="1" applyProtection="1">
      <alignment/>
      <protection hidden="1"/>
    </xf>
    <xf numFmtId="173" fontId="6" fillId="0" borderId="23" xfId="58" applyNumberFormat="1" applyFont="1" applyFill="1" applyBorder="1" applyProtection="1">
      <alignment/>
      <protection hidden="1"/>
    </xf>
    <xf numFmtId="173" fontId="6" fillId="0" borderId="33" xfId="58" applyNumberFormat="1" applyFont="1" applyFill="1" applyBorder="1" applyProtection="1">
      <alignment/>
      <protection hidden="1"/>
    </xf>
    <xf numFmtId="172" fontId="4" fillId="0" borderId="22" xfId="58" applyNumberFormat="1" applyFont="1" applyFill="1" applyBorder="1" applyProtection="1">
      <alignment/>
      <protection hidden="1"/>
    </xf>
    <xf numFmtId="172" fontId="5" fillId="0" borderId="18" xfId="58" applyNumberFormat="1" applyFont="1" applyFill="1" applyBorder="1">
      <alignment/>
      <protection/>
    </xf>
    <xf numFmtId="172" fontId="4" fillId="0" borderId="34" xfId="58" applyNumberFormat="1" applyFont="1" applyFill="1" applyBorder="1">
      <alignment/>
      <protection/>
    </xf>
    <xf numFmtId="2" fontId="6" fillId="0" borderId="30" xfId="58" applyNumberFormat="1" applyFont="1" applyFill="1" applyBorder="1" applyProtection="1">
      <alignment/>
      <protection hidden="1"/>
    </xf>
    <xf numFmtId="2" fontId="6" fillId="0" borderId="31" xfId="58" applyNumberFormat="1" applyFont="1" applyFill="1" applyBorder="1" applyProtection="1">
      <alignment/>
      <protection hidden="1"/>
    </xf>
    <xf numFmtId="2" fontId="6" fillId="0" borderId="32" xfId="58" applyNumberFormat="1" applyFont="1" applyFill="1" applyBorder="1" applyProtection="1">
      <alignment/>
      <protection hidden="1"/>
    </xf>
    <xf numFmtId="2" fontId="6" fillId="0" borderId="23" xfId="58" applyNumberFormat="1" applyFont="1" applyFill="1" applyBorder="1" applyProtection="1">
      <alignment/>
      <protection hidden="1"/>
    </xf>
    <xf numFmtId="2" fontId="6" fillId="0" borderId="33" xfId="58" applyNumberFormat="1" applyFont="1" applyFill="1" applyBorder="1" applyProtection="1">
      <alignment/>
      <protection hidden="1"/>
    </xf>
    <xf numFmtId="172" fontId="4" fillId="0" borderId="13" xfId="58" applyNumberFormat="1" applyFont="1" applyFill="1" applyBorder="1">
      <alignment/>
      <protection/>
    </xf>
    <xf numFmtId="172" fontId="5" fillId="0" borderId="14" xfId="58" applyNumberFormat="1" applyFont="1" applyFill="1" applyBorder="1">
      <alignment/>
      <protection/>
    </xf>
    <xf numFmtId="2" fontId="6" fillId="0" borderId="15" xfId="58" applyNumberFormat="1" applyFont="1" applyFill="1" applyBorder="1" applyProtection="1">
      <alignment/>
      <protection hidden="1"/>
    </xf>
    <xf numFmtId="2" fontId="6" fillId="0" borderId="16" xfId="58" applyNumberFormat="1" applyFont="1" applyFill="1" applyBorder="1" applyProtection="1">
      <alignment/>
      <protection hidden="1"/>
    </xf>
    <xf numFmtId="2" fontId="6" fillId="0" borderId="17" xfId="58" applyNumberFormat="1" applyFont="1" applyFill="1" applyBorder="1" applyProtection="1">
      <alignment/>
      <protection hidden="1"/>
    </xf>
    <xf numFmtId="2" fontId="6" fillId="0" borderId="14" xfId="58" applyNumberFormat="1" applyFont="1" applyFill="1" applyBorder="1" applyProtection="1">
      <alignment/>
      <protection hidden="1"/>
    </xf>
    <xf numFmtId="2" fontId="6" fillId="0" borderId="35" xfId="58" applyNumberFormat="1" applyFont="1" applyFill="1" applyBorder="1" applyProtection="1">
      <alignment/>
      <protection hidden="1"/>
    </xf>
    <xf numFmtId="172" fontId="7" fillId="0" borderId="0" xfId="58" applyNumberFormat="1" applyFont="1">
      <alignment/>
      <protection/>
    </xf>
    <xf numFmtId="172" fontId="4" fillId="14" borderId="25" xfId="58" applyNumberFormat="1" applyFont="1" applyFill="1" applyBorder="1" applyAlignment="1">
      <alignment horizontal="centerContinuous"/>
      <protection/>
    </xf>
    <xf numFmtId="172" fontId="4" fillId="14" borderId="36" xfId="58" applyNumberFormat="1" applyFont="1" applyFill="1" applyBorder="1">
      <alignment/>
      <protection/>
    </xf>
    <xf numFmtId="172" fontId="8" fillId="0" borderId="0" xfId="58" applyNumberFormat="1" applyFont="1" applyFill="1" applyBorder="1">
      <alignment/>
      <protection/>
    </xf>
    <xf numFmtId="172" fontId="3" fillId="0" borderId="0" xfId="58" applyNumberFormat="1" applyFont="1" applyFill="1" applyBorder="1">
      <alignment/>
      <protection/>
    </xf>
    <xf numFmtId="173" fontId="9" fillId="0" borderId="0" xfId="58" applyNumberFormat="1" applyFont="1" applyFill="1" applyBorder="1">
      <alignment/>
      <protection/>
    </xf>
    <xf numFmtId="173" fontId="9" fillId="0" borderId="0" xfId="58" applyNumberFormat="1" applyFont="1" applyBorder="1">
      <alignment/>
      <protection/>
    </xf>
    <xf numFmtId="174" fontId="10" fillId="0" borderId="0" xfId="58" applyNumberFormat="1" applyFont="1">
      <alignment/>
      <protection/>
    </xf>
    <xf numFmtId="172" fontId="5" fillId="2" borderId="24" xfId="58" applyNumberFormat="1" applyFont="1" applyFill="1" applyBorder="1">
      <alignment/>
      <protection/>
    </xf>
    <xf numFmtId="172" fontId="11" fillId="2" borderId="25" xfId="58" applyNumberFormat="1" applyFont="1" applyFill="1" applyBorder="1" applyAlignment="1" applyProtection="1">
      <alignment horizontal="right"/>
      <protection locked="0"/>
    </xf>
    <xf numFmtId="172" fontId="5" fillId="2" borderId="26" xfId="58" applyNumberFormat="1" applyFont="1" applyFill="1" applyBorder="1">
      <alignment/>
      <protection/>
    </xf>
    <xf numFmtId="172" fontId="5" fillId="7" borderId="30" xfId="58" applyNumberFormat="1" applyFont="1" applyFill="1" applyBorder="1">
      <alignment/>
      <protection/>
    </xf>
    <xf numFmtId="172" fontId="5" fillId="7" borderId="32" xfId="58" applyNumberFormat="1" applyFont="1" applyFill="1" applyBorder="1">
      <alignment/>
      <protection/>
    </xf>
    <xf numFmtId="172" fontId="5" fillId="2" borderId="30" xfId="58" applyNumberFormat="1" applyFont="1" applyFill="1" applyBorder="1">
      <alignment/>
      <protection/>
    </xf>
    <xf numFmtId="172" fontId="11" fillId="2" borderId="31" xfId="58" applyNumberFormat="1" applyFont="1" applyFill="1" applyBorder="1" applyAlignment="1" applyProtection="1">
      <alignment horizontal="right"/>
      <protection locked="0"/>
    </xf>
    <xf numFmtId="172" fontId="5" fillId="2" borderId="32" xfId="58" applyNumberFormat="1" applyFont="1" applyFill="1" applyBorder="1">
      <alignment/>
      <protection/>
    </xf>
    <xf numFmtId="172" fontId="5" fillId="7" borderId="15" xfId="58" applyNumberFormat="1" applyFont="1" applyFill="1" applyBorder="1">
      <alignment/>
      <protection/>
    </xf>
    <xf numFmtId="0" fontId="0" fillId="7" borderId="16" xfId="0" applyFill="1" applyBorder="1" applyAlignment="1">
      <alignment/>
    </xf>
    <xf numFmtId="172" fontId="5" fillId="7" borderId="17" xfId="58" applyNumberFormat="1" applyFont="1" applyFill="1" applyBorder="1">
      <alignment/>
      <protection/>
    </xf>
    <xf numFmtId="172" fontId="5" fillId="0" borderId="0" xfId="58" applyNumberFormat="1" applyFont="1" applyFill="1" applyBorder="1">
      <alignment/>
      <protection/>
    </xf>
    <xf numFmtId="172" fontId="2" fillId="0" borderId="0" xfId="58" applyNumberFormat="1" applyFont="1" applyFill="1" applyBorder="1">
      <alignment/>
      <protection/>
    </xf>
    <xf numFmtId="172" fontId="11" fillId="0" borderId="0" xfId="58" applyNumberFormat="1" applyFont="1" applyFill="1" applyBorder="1" applyAlignment="1">
      <alignment horizontal="right" vertical="center"/>
      <protection/>
    </xf>
    <xf numFmtId="172" fontId="3" fillId="0" borderId="37" xfId="58" applyNumberFormat="1" applyFont="1" applyBorder="1" applyAlignment="1">
      <alignment/>
      <protection/>
    </xf>
    <xf numFmtId="172" fontId="3" fillId="0" borderId="0" xfId="58" applyNumberFormat="1" applyFont="1" applyBorder="1" applyAlignment="1">
      <alignment/>
      <protection/>
    </xf>
    <xf numFmtId="172" fontId="2" fillId="0" borderId="38" xfId="58" applyNumberFormat="1" applyFont="1" applyBorder="1">
      <alignment/>
      <protection/>
    </xf>
    <xf numFmtId="172" fontId="4" fillId="7" borderId="15" xfId="58" applyNumberFormat="1" applyFont="1" applyFill="1" applyBorder="1">
      <alignment/>
      <protection/>
    </xf>
    <xf numFmtId="172" fontId="4" fillId="7" borderId="16" xfId="58" applyNumberFormat="1" applyFont="1" applyFill="1" applyBorder="1">
      <alignment/>
      <protection/>
    </xf>
    <xf numFmtId="172" fontId="4" fillId="7" borderId="17" xfId="58" applyNumberFormat="1" applyFont="1" applyFill="1" applyBorder="1">
      <alignment/>
      <protection/>
    </xf>
    <xf numFmtId="172" fontId="4" fillId="7" borderId="14" xfId="58" applyNumberFormat="1" applyFont="1" applyFill="1" applyBorder="1">
      <alignment/>
      <protection/>
    </xf>
    <xf numFmtId="172" fontId="7" fillId="0" borderId="28" xfId="58" applyNumberFormat="1" applyFont="1" applyFill="1" applyBorder="1">
      <alignment/>
      <protection/>
    </xf>
    <xf numFmtId="172" fontId="7" fillId="0" borderId="29" xfId="58" applyNumberFormat="1" applyFont="1" applyFill="1" applyBorder="1">
      <alignment/>
      <protection/>
    </xf>
    <xf numFmtId="172" fontId="7" fillId="0" borderId="39" xfId="58" applyNumberFormat="1" applyFont="1" applyFill="1" applyBorder="1">
      <alignment/>
      <protection/>
    </xf>
    <xf numFmtId="172" fontId="7" fillId="0" borderId="40" xfId="58" applyNumberFormat="1" applyFont="1" applyFill="1" applyBorder="1">
      <alignment/>
      <protection/>
    </xf>
    <xf numFmtId="172" fontId="7" fillId="0" borderId="30" xfId="58" applyNumberFormat="1" applyFont="1" applyFill="1" applyBorder="1">
      <alignment/>
      <protection/>
    </xf>
    <xf numFmtId="172" fontId="7" fillId="0" borderId="31" xfId="58" applyNumberFormat="1" applyFont="1" applyFill="1" applyBorder="1">
      <alignment/>
      <protection/>
    </xf>
    <xf numFmtId="172" fontId="7" fillId="0" borderId="32" xfId="58" applyNumberFormat="1" applyFont="1" applyFill="1" applyBorder="1">
      <alignment/>
      <protection/>
    </xf>
    <xf numFmtId="172" fontId="7" fillId="0" borderId="23" xfId="58" applyNumberFormat="1" applyFont="1" applyFill="1" applyBorder="1">
      <alignment/>
      <protection/>
    </xf>
    <xf numFmtId="172" fontId="7" fillId="0" borderId="15" xfId="58" applyNumberFormat="1" applyFont="1" applyFill="1" applyBorder="1">
      <alignment/>
      <protection/>
    </xf>
    <xf numFmtId="172" fontId="7" fillId="0" borderId="16" xfId="58" applyNumberFormat="1" applyFont="1" applyFill="1" applyBorder="1">
      <alignment/>
      <protection/>
    </xf>
    <xf numFmtId="172" fontId="7" fillId="0" borderId="17" xfId="58" applyNumberFormat="1" applyFont="1" applyFill="1" applyBorder="1">
      <alignment/>
      <protection/>
    </xf>
    <xf numFmtId="172" fontId="7" fillId="0" borderId="13" xfId="58" applyNumberFormat="1" applyFont="1" applyFill="1" applyBorder="1">
      <alignment/>
      <protection/>
    </xf>
    <xf numFmtId="172" fontId="12" fillId="0" borderId="0" xfId="58" applyNumberFormat="1" applyFont="1">
      <alignment/>
      <protection/>
    </xf>
    <xf numFmtId="172" fontId="1" fillId="0" borderId="38" xfId="58" applyNumberFormat="1" applyBorder="1">
      <alignment/>
      <protection/>
    </xf>
    <xf numFmtId="172" fontId="1" fillId="0" borderId="0" xfId="58" applyNumberFormat="1" applyFill="1" applyBorder="1">
      <alignment/>
      <protection/>
    </xf>
    <xf numFmtId="172" fontId="4" fillId="7" borderId="35" xfId="58" applyNumberFormat="1" applyFont="1" applyFill="1" applyBorder="1">
      <alignment/>
      <protection/>
    </xf>
    <xf numFmtId="172" fontId="4" fillId="7" borderId="13" xfId="58" applyNumberFormat="1" applyFont="1" applyFill="1" applyBorder="1">
      <alignment/>
      <protection/>
    </xf>
    <xf numFmtId="172" fontId="7" fillId="0" borderId="0" xfId="58" applyNumberFormat="1" applyFont="1" applyFill="1" applyBorder="1">
      <alignment/>
      <protection/>
    </xf>
    <xf numFmtId="172" fontId="7" fillId="0" borderId="41" xfId="58" applyNumberFormat="1" applyFont="1" applyFill="1" applyBorder="1">
      <alignment/>
      <protection/>
    </xf>
    <xf numFmtId="172" fontId="7" fillId="0" borderId="33" xfId="58" applyNumberFormat="1" applyFont="1" applyFill="1" applyBorder="1">
      <alignment/>
      <protection/>
    </xf>
    <xf numFmtId="172" fontId="7" fillId="0" borderId="25" xfId="58" applyNumberFormat="1" applyFont="1" applyFill="1" applyBorder="1">
      <alignment/>
      <protection/>
    </xf>
    <xf numFmtId="172" fontId="7" fillId="0" borderId="26" xfId="58" applyNumberFormat="1" applyFont="1" applyFill="1" applyBorder="1">
      <alignment/>
      <protection/>
    </xf>
    <xf numFmtId="172" fontId="7" fillId="0" borderId="42" xfId="58" applyNumberFormat="1" applyFont="1" applyFill="1" applyBorder="1">
      <alignment/>
      <protection/>
    </xf>
    <xf numFmtId="172" fontId="7" fillId="0" borderId="22" xfId="58" applyNumberFormat="1" applyFont="1" applyFill="1" applyBorder="1">
      <alignment/>
      <protection/>
    </xf>
    <xf numFmtId="172" fontId="7" fillId="0" borderId="35" xfId="58" applyNumberFormat="1" applyFont="1" applyFill="1" applyBorder="1">
      <alignment/>
      <protection/>
    </xf>
    <xf numFmtId="172" fontId="7" fillId="0" borderId="43" xfId="58" applyNumberFormat="1" applyFont="1" applyFill="1" applyBorder="1">
      <alignment/>
      <protection/>
    </xf>
    <xf numFmtId="172" fontId="7" fillId="0" borderId="44" xfId="58" applyNumberFormat="1" applyFont="1" applyFill="1" applyBorder="1">
      <alignment/>
      <protection/>
    </xf>
    <xf numFmtId="172" fontId="7" fillId="0" borderId="45" xfId="58" applyNumberFormat="1" applyFont="1" applyFill="1" applyBorder="1">
      <alignment/>
      <protection/>
    </xf>
    <xf numFmtId="172" fontId="7" fillId="0" borderId="24" xfId="58" applyNumberFormat="1" applyFont="1" applyFill="1" applyBorder="1">
      <alignment/>
      <protection/>
    </xf>
    <xf numFmtId="172" fontId="7" fillId="0" borderId="46" xfId="58" applyNumberFormat="1" applyFont="1" applyFill="1" applyBorder="1">
      <alignment/>
      <protection/>
    </xf>
    <xf numFmtId="172" fontId="7" fillId="0" borderId="47" xfId="58" applyNumberFormat="1" applyFont="1" applyFill="1" applyBorder="1">
      <alignment/>
      <protection/>
    </xf>
    <xf numFmtId="172" fontId="4" fillId="14" borderId="24" xfId="58" applyNumberFormat="1" applyFont="1" applyFill="1" applyBorder="1" applyAlignment="1">
      <alignment horizontal="centerContinuous"/>
      <protection/>
    </xf>
    <xf numFmtId="172" fontId="4" fillId="14" borderId="26" xfId="58" applyNumberFormat="1" applyFont="1" applyFill="1" applyBorder="1" applyAlignment="1">
      <alignment horizontal="centerContinuous"/>
      <protection/>
    </xf>
    <xf numFmtId="172" fontId="6" fillId="0" borderId="0" xfId="58" applyNumberFormat="1" applyFont="1" applyFill="1" applyBorder="1">
      <alignment/>
      <protection/>
    </xf>
    <xf numFmtId="173" fontId="6" fillId="0" borderId="0" xfId="58" applyNumberFormat="1" applyFont="1" applyFill="1" applyBorder="1" applyProtection="1">
      <alignment/>
      <protection hidden="1"/>
    </xf>
    <xf numFmtId="2" fontId="6" fillId="0" borderId="0" xfId="58" applyNumberFormat="1" applyFont="1" applyFill="1" applyBorder="1" applyProtection="1">
      <alignment/>
      <protection hidden="1"/>
    </xf>
    <xf numFmtId="174" fontId="10" fillId="0" borderId="0" xfId="58" applyNumberFormat="1" applyFont="1" applyFill="1" applyBorder="1">
      <alignment/>
      <protection/>
    </xf>
    <xf numFmtId="172" fontId="4" fillId="7" borderId="11" xfId="58" applyNumberFormat="1" applyFont="1" applyFill="1" applyBorder="1" applyAlignment="1">
      <alignment horizontal="center"/>
      <protection/>
    </xf>
    <xf numFmtId="172" fontId="2" fillId="0" borderId="0" xfId="0" applyNumberFormat="1" applyFont="1" applyAlignment="1">
      <alignment/>
    </xf>
    <xf numFmtId="172" fontId="4" fillId="18" borderId="19" xfId="0" applyNumberFormat="1" applyFont="1" applyFill="1" applyBorder="1" applyAlignment="1">
      <alignment/>
    </xf>
    <xf numFmtId="172" fontId="4" fillId="18" borderId="21" xfId="0" applyNumberFormat="1" applyFont="1" applyFill="1" applyBorder="1" applyAlignment="1">
      <alignment/>
    </xf>
    <xf numFmtId="172" fontId="6" fillId="0" borderId="25" xfId="0" applyNumberFormat="1" applyFont="1" applyFill="1" applyBorder="1" applyAlignment="1">
      <alignment/>
    </xf>
    <xf numFmtId="172" fontId="6" fillId="0" borderId="26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3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72" fontId="5" fillId="7" borderId="31" xfId="0" applyNumberFormat="1" applyFont="1" applyFill="1" applyBorder="1" applyAlignment="1">
      <alignment/>
    </xf>
    <xf numFmtId="172" fontId="31" fillId="0" borderId="0" xfId="0" applyNumberFormat="1" applyFont="1" applyAlignment="1">
      <alignment/>
    </xf>
    <xf numFmtId="179" fontId="11" fillId="7" borderId="31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/>
    </xf>
    <xf numFmtId="172" fontId="4" fillId="7" borderId="31" xfId="0" applyNumberFormat="1" applyFont="1" applyFill="1" applyBorder="1" applyAlignment="1">
      <alignment/>
    </xf>
    <xf numFmtId="172" fontId="4" fillId="7" borderId="32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/>
    </xf>
    <xf numFmtId="172" fontId="7" fillId="0" borderId="17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0" fillId="0" borderId="0" xfId="58" applyNumberFormat="1" applyFont="1">
      <alignment/>
      <protection/>
    </xf>
    <xf numFmtId="172" fontId="1" fillId="0" borderId="0" xfId="58" applyNumberFormat="1" applyFont="1">
      <alignment/>
      <protection/>
    </xf>
    <xf numFmtId="2" fontId="6" fillId="0" borderId="16" xfId="58" applyNumberFormat="1" applyFont="1" applyFill="1" applyBorder="1" applyAlignment="1" applyProtection="1">
      <alignment horizontal="center"/>
      <protection hidden="1"/>
    </xf>
    <xf numFmtId="173" fontId="6" fillId="0" borderId="31" xfId="58" applyNumberFormat="1" applyFont="1" applyFill="1" applyBorder="1" applyAlignment="1" applyProtection="1">
      <alignment horizontal="center"/>
      <protection hidden="1"/>
    </xf>
    <xf numFmtId="2" fontId="6" fillId="0" borderId="31" xfId="58" applyNumberFormat="1" applyFont="1" applyFill="1" applyBorder="1" applyAlignment="1" applyProtection="1">
      <alignment horizontal="center"/>
      <protection hidden="1"/>
    </xf>
    <xf numFmtId="172" fontId="6" fillId="0" borderId="29" xfId="58" applyNumberFormat="1" applyFont="1" applyFill="1" applyBorder="1" applyAlignment="1">
      <alignment horizontal="center"/>
      <protection/>
    </xf>
    <xf numFmtId="172" fontId="6" fillId="0" borderId="39" xfId="58" applyNumberFormat="1" applyFont="1" applyFill="1" applyBorder="1">
      <alignment/>
      <protection/>
    </xf>
    <xf numFmtId="172" fontId="4" fillId="14" borderId="16" xfId="58" applyNumberFormat="1" applyFont="1" applyFill="1" applyBorder="1" applyAlignment="1">
      <alignment horizontal="right"/>
      <protection/>
    </xf>
    <xf numFmtId="172" fontId="4" fillId="14" borderId="35" xfId="58" applyNumberFormat="1" applyFont="1" applyFill="1" applyBorder="1">
      <alignment/>
      <protection/>
    </xf>
    <xf numFmtId="172" fontId="6" fillId="0" borderId="40" xfId="58" applyNumberFormat="1" applyFont="1" applyFill="1" applyBorder="1">
      <alignment/>
      <protection/>
    </xf>
    <xf numFmtId="172" fontId="6" fillId="0" borderId="48" xfId="58" applyNumberFormat="1" applyFont="1" applyFill="1" applyBorder="1">
      <alignment/>
      <protection/>
    </xf>
    <xf numFmtId="172" fontId="4" fillId="14" borderId="49" xfId="58" applyNumberFormat="1" applyFont="1" applyFill="1" applyBorder="1" applyAlignment="1">
      <alignment/>
      <protection/>
    </xf>
    <xf numFmtId="172" fontId="4" fillId="14" borderId="50" xfId="58" applyNumberFormat="1" applyFont="1" applyFill="1" applyBorder="1">
      <alignment/>
      <protection/>
    </xf>
    <xf numFmtId="172" fontId="7" fillId="0" borderId="48" xfId="58" applyNumberFormat="1" applyFont="1" applyFill="1" applyBorder="1">
      <alignment/>
      <protection/>
    </xf>
    <xf numFmtId="172" fontId="4" fillId="7" borderId="19" xfId="58" applyNumberFormat="1" applyFont="1" applyFill="1" applyBorder="1">
      <alignment/>
      <protection/>
    </xf>
    <xf numFmtId="172" fontId="4" fillId="7" borderId="21" xfId="58" applyNumberFormat="1" applyFont="1" applyFill="1" applyBorder="1">
      <alignment/>
      <protection/>
    </xf>
    <xf numFmtId="172" fontId="4" fillId="7" borderId="36" xfId="58" applyNumberFormat="1" applyFont="1" applyFill="1" applyBorder="1">
      <alignment/>
      <protection/>
    </xf>
    <xf numFmtId="172" fontId="7" fillId="0" borderId="51" xfId="58" applyNumberFormat="1" applyFont="1" applyFill="1" applyBorder="1">
      <alignment/>
      <protection/>
    </xf>
    <xf numFmtId="172" fontId="7" fillId="0" borderId="52" xfId="58" applyNumberFormat="1" applyFont="1" applyFill="1" applyBorder="1">
      <alignment/>
      <protection/>
    </xf>
    <xf numFmtId="172" fontId="7" fillId="0" borderId="12" xfId="58" applyNumberFormat="1" applyFont="1" applyFill="1" applyBorder="1">
      <alignment/>
      <protection/>
    </xf>
    <xf numFmtId="172" fontId="5" fillId="19" borderId="24" xfId="58" applyNumberFormat="1" applyFont="1" applyFill="1" applyBorder="1">
      <alignment/>
      <protection/>
    </xf>
    <xf numFmtId="172" fontId="11" fillId="19" borderId="31" xfId="0" applyNumberFormat="1" applyFont="1" applyFill="1" applyBorder="1" applyAlignment="1" applyProtection="1">
      <alignment/>
      <protection locked="0"/>
    </xf>
    <xf numFmtId="172" fontId="5" fillId="19" borderId="31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3" fillId="18" borderId="53" xfId="0" applyNumberFormat="1" applyFont="1" applyFill="1" applyBorder="1" applyAlignment="1">
      <alignment vertical="center" textRotation="90"/>
    </xf>
    <xf numFmtId="172" fontId="3" fillId="18" borderId="54" xfId="0" applyNumberFormat="1" applyFont="1" applyFill="1" applyBorder="1" applyAlignment="1">
      <alignment vertical="center" textRotation="90"/>
    </xf>
    <xf numFmtId="172" fontId="4" fillId="7" borderId="36" xfId="0" applyNumberFormat="1" applyFont="1" applyFill="1" applyBorder="1" applyAlignment="1">
      <alignment/>
    </xf>
    <xf numFmtId="172" fontId="7" fillId="0" borderId="44" xfId="0" applyNumberFormat="1" applyFont="1" applyFill="1" applyBorder="1" applyAlignment="1">
      <alignment/>
    </xf>
    <xf numFmtId="172" fontId="7" fillId="0" borderId="41" xfId="0" applyNumberFormat="1" applyFont="1" applyFill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7" fillId="0" borderId="26" xfId="0" applyNumberFormat="1" applyFont="1" applyFill="1" applyBorder="1" applyAlignment="1">
      <alignment/>
    </xf>
    <xf numFmtId="172" fontId="4" fillId="7" borderId="55" xfId="0" applyNumberFormat="1" applyFont="1" applyFill="1" applyBorder="1" applyAlignment="1">
      <alignment horizontal="center"/>
    </xf>
    <xf numFmtId="172" fontId="4" fillId="7" borderId="0" xfId="0" applyNumberFormat="1" applyFont="1" applyFill="1" applyBorder="1" applyAlignment="1">
      <alignment horizontal="center"/>
    </xf>
    <xf numFmtId="172" fontId="5" fillId="7" borderId="13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/>
    </xf>
    <xf numFmtId="173" fontId="6" fillId="0" borderId="17" xfId="0" applyNumberFormat="1" applyFont="1" applyFill="1" applyBorder="1" applyAlignment="1">
      <alignment/>
    </xf>
    <xf numFmtId="172" fontId="4" fillId="7" borderId="50" xfId="0" applyNumberFormat="1" applyFont="1" applyFill="1" applyBorder="1" applyAlignment="1">
      <alignment/>
    </xf>
    <xf numFmtId="172" fontId="4" fillId="7" borderId="56" xfId="0" applyNumberFormat="1" applyFont="1" applyFill="1" applyBorder="1" applyAlignment="1">
      <alignment/>
    </xf>
    <xf numFmtId="172" fontId="5" fillId="7" borderId="56" xfId="0" applyNumberFormat="1" applyFont="1" applyFill="1" applyBorder="1" applyAlignment="1">
      <alignment/>
    </xf>
    <xf numFmtId="172" fontId="4" fillId="18" borderId="57" xfId="0" applyNumberFormat="1" applyFont="1" applyFill="1" applyBorder="1" applyAlignment="1">
      <alignment/>
    </xf>
    <xf numFmtId="172" fontId="6" fillId="0" borderId="58" xfId="0" applyNumberFormat="1" applyFont="1" applyFill="1" applyBorder="1" applyAlignment="1">
      <alignment/>
    </xf>
    <xf numFmtId="173" fontId="6" fillId="0" borderId="43" xfId="0" applyNumberFormat="1" applyFont="1" applyFill="1" applyBorder="1" applyAlignment="1">
      <alignment/>
    </xf>
    <xf numFmtId="172" fontId="5" fillId="7" borderId="59" xfId="0" applyNumberFormat="1" applyFont="1" applyFill="1" applyBorder="1" applyAlignment="1">
      <alignment/>
    </xf>
    <xf numFmtId="172" fontId="5" fillId="7" borderId="47" xfId="0" applyNumberFormat="1" applyFont="1" applyFill="1" applyBorder="1" applyAlignment="1">
      <alignment/>
    </xf>
    <xf numFmtId="172" fontId="4" fillId="7" borderId="10" xfId="0" applyNumberFormat="1" applyFont="1" applyFill="1" applyBorder="1" applyAlignment="1">
      <alignment/>
    </xf>
    <xf numFmtId="172" fontId="4" fillId="7" borderId="11" xfId="0" applyNumberFormat="1" applyFont="1" applyFill="1" applyBorder="1" applyAlignment="1">
      <alignment/>
    </xf>
    <xf numFmtId="172" fontId="4" fillId="7" borderId="13" xfId="0" applyNumberFormat="1" applyFont="1" applyFill="1" applyBorder="1" applyAlignment="1">
      <alignment/>
    </xf>
    <xf numFmtId="172" fontId="4" fillId="7" borderId="14" xfId="0" applyNumberFormat="1" applyFont="1" applyFill="1" applyBorder="1" applyAlignment="1">
      <alignment/>
    </xf>
    <xf numFmtId="172" fontId="4" fillId="7" borderId="22" xfId="0" applyNumberFormat="1" applyFont="1" applyFill="1" applyBorder="1" applyAlignment="1">
      <alignment/>
    </xf>
    <xf numFmtId="172" fontId="5" fillId="7" borderId="23" xfId="0" applyNumberFormat="1" applyFont="1" applyFill="1" applyBorder="1" applyAlignment="1">
      <alignment/>
    </xf>
    <xf numFmtId="172" fontId="6" fillId="0" borderId="24" xfId="0" applyNumberFormat="1" applyFont="1" applyFill="1" applyBorder="1" applyAlignment="1">
      <alignment/>
    </xf>
    <xf numFmtId="172" fontId="5" fillId="7" borderId="14" xfId="0" applyNumberFormat="1" applyFont="1" applyFill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72" fontId="32" fillId="0" borderId="0" xfId="0" applyNumberFormat="1" applyFont="1" applyAlignment="1">
      <alignment/>
    </xf>
    <xf numFmtId="172" fontId="5" fillId="7" borderId="30" xfId="0" applyNumberFormat="1" applyFont="1" applyFill="1" applyBorder="1" applyAlignment="1">
      <alignment/>
    </xf>
    <xf numFmtId="172" fontId="5" fillId="7" borderId="32" xfId="0" applyNumberFormat="1" applyFont="1" applyFill="1" applyBorder="1" applyAlignment="1">
      <alignment/>
    </xf>
    <xf numFmtId="172" fontId="5" fillId="7" borderId="15" xfId="0" applyNumberFormat="1" applyFont="1" applyFill="1" applyBorder="1" applyAlignment="1">
      <alignment/>
    </xf>
    <xf numFmtId="179" fontId="11" fillId="7" borderId="16" xfId="0" applyNumberFormat="1" applyFont="1" applyFill="1" applyBorder="1" applyAlignment="1">
      <alignment horizontal="center" vertical="center"/>
    </xf>
    <xf numFmtId="172" fontId="5" fillId="7" borderId="17" xfId="0" applyNumberFormat="1" applyFont="1" applyFill="1" applyBorder="1" applyAlignment="1">
      <alignment/>
    </xf>
    <xf numFmtId="172" fontId="4" fillId="7" borderId="30" xfId="0" applyNumberFormat="1" applyFont="1" applyFill="1" applyBorder="1" applyAlignment="1">
      <alignment/>
    </xf>
    <xf numFmtId="172" fontId="12" fillId="0" borderId="0" xfId="0" applyNumberFormat="1" applyFont="1" applyAlignment="1">
      <alignment/>
    </xf>
    <xf numFmtId="172" fontId="11" fillId="18" borderId="31" xfId="58" applyNumberFormat="1" applyFont="1" applyFill="1" applyBorder="1" applyAlignment="1" applyProtection="1">
      <alignment horizontal="right"/>
      <protection locked="0"/>
    </xf>
    <xf numFmtId="172" fontId="11" fillId="18" borderId="31" xfId="0" applyNumberFormat="1" applyFont="1" applyFill="1" applyBorder="1" applyAlignment="1" applyProtection="1">
      <alignment/>
      <protection locked="0"/>
    </xf>
    <xf numFmtId="172" fontId="7" fillId="0" borderId="29" xfId="0" applyNumberFormat="1" applyFont="1" applyFill="1" applyBorder="1" applyAlignment="1">
      <alignment/>
    </xf>
    <xf numFmtId="172" fontId="4" fillId="7" borderId="10" xfId="58" applyNumberFormat="1" applyFont="1" applyFill="1" applyBorder="1" applyAlignment="1">
      <alignment horizontal="center"/>
      <protection/>
    </xf>
    <xf numFmtId="172" fontId="4" fillId="7" borderId="11" xfId="58" applyNumberFormat="1" applyFont="1" applyFill="1" applyBorder="1" applyAlignment="1">
      <alignment horizontal="center"/>
      <protection/>
    </xf>
    <xf numFmtId="172" fontId="4" fillId="7" borderId="12" xfId="58" applyNumberFormat="1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2" fontId="4" fillId="14" borderId="10" xfId="58" applyNumberFormat="1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5" fillId="14" borderId="60" xfId="58" applyNumberFormat="1" applyFont="1" applyFill="1" applyBorder="1" applyAlignment="1">
      <alignment horizontal="center"/>
      <protection/>
    </xf>
    <xf numFmtId="172" fontId="5" fillId="14" borderId="61" xfId="58" applyNumberFormat="1" applyFont="1" applyFill="1" applyBorder="1" applyAlignment="1">
      <alignment horizontal="center"/>
      <protection/>
    </xf>
    <xf numFmtId="172" fontId="5" fillId="14" borderId="62" xfId="58" applyNumberFormat="1" applyFont="1" applyFill="1" applyBorder="1" applyAlignment="1">
      <alignment horizontal="center"/>
      <protection/>
    </xf>
    <xf numFmtId="172" fontId="4" fillId="7" borderId="29" xfId="58" applyNumberFormat="1" applyFont="1" applyFill="1" applyBorder="1" applyAlignment="1">
      <alignment horizontal="center"/>
      <protection/>
    </xf>
    <xf numFmtId="172" fontId="4" fillId="7" borderId="39" xfId="58" applyNumberFormat="1" applyFont="1" applyFill="1" applyBorder="1" applyAlignment="1">
      <alignment horizontal="center"/>
      <protection/>
    </xf>
    <xf numFmtId="172" fontId="4" fillId="7" borderId="13" xfId="58" applyNumberFormat="1" applyFont="1" applyFill="1" applyBorder="1" applyAlignment="1">
      <alignment horizontal="center"/>
      <protection/>
    </xf>
    <xf numFmtId="172" fontId="4" fillId="7" borderId="47" xfId="58" applyNumberFormat="1" applyFont="1" applyFill="1" applyBorder="1" applyAlignment="1">
      <alignment horizontal="center"/>
      <protection/>
    </xf>
    <xf numFmtId="172" fontId="3" fillId="7" borderId="63" xfId="58" applyNumberFormat="1" applyFont="1" applyFill="1" applyBorder="1" applyAlignment="1">
      <alignment horizontal="center" vertical="center" textRotation="88"/>
      <protection/>
    </xf>
    <xf numFmtId="172" fontId="3" fillId="7" borderId="44" xfId="58" applyNumberFormat="1" applyFont="1" applyFill="1" applyBorder="1" applyAlignment="1">
      <alignment horizontal="center" vertical="center" textRotation="88"/>
      <protection/>
    </xf>
    <xf numFmtId="172" fontId="3" fillId="7" borderId="64" xfId="58" applyNumberFormat="1" applyFont="1" applyFill="1" applyBorder="1" applyAlignment="1">
      <alignment horizontal="center" vertical="center" textRotation="88"/>
      <protection/>
    </xf>
    <xf numFmtId="172" fontId="4" fillId="7" borderId="25" xfId="58" applyNumberFormat="1" applyFont="1" applyFill="1" applyBorder="1" applyAlignment="1">
      <alignment horizontal="center"/>
      <protection/>
    </xf>
    <xf numFmtId="172" fontId="4" fillId="7" borderId="26" xfId="58" applyNumberFormat="1" applyFont="1" applyFill="1" applyBorder="1" applyAlignment="1">
      <alignment horizontal="center"/>
      <protection/>
    </xf>
    <xf numFmtId="172" fontId="3" fillId="7" borderId="65" xfId="58" applyNumberFormat="1" applyFont="1" applyFill="1" applyBorder="1" applyAlignment="1">
      <alignment horizontal="center" vertical="center" textRotation="88"/>
      <protection/>
    </xf>
    <xf numFmtId="172" fontId="3" fillId="7" borderId="53" xfId="58" applyNumberFormat="1" applyFont="1" applyFill="1" applyBorder="1" applyAlignment="1">
      <alignment horizontal="center" vertical="center" textRotation="88"/>
      <protection/>
    </xf>
    <xf numFmtId="172" fontId="3" fillId="7" borderId="54" xfId="58" applyNumberFormat="1" applyFont="1" applyFill="1" applyBorder="1" applyAlignment="1">
      <alignment horizontal="center" vertical="center" textRotation="88"/>
      <protection/>
    </xf>
    <xf numFmtId="172" fontId="4" fillId="7" borderId="66" xfId="58" applyNumberFormat="1" applyFont="1" applyFill="1" applyBorder="1" applyAlignment="1">
      <alignment horizontal="center"/>
      <protection/>
    </xf>
    <xf numFmtId="172" fontId="4" fillId="7" borderId="67" xfId="58" applyNumberFormat="1" applyFont="1" applyFill="1" applyBorder="1" applyAlignment="1">
      <alignment horizontal="center"/>
      <protection/>
    </xf>
    <xf numFmtId="172" fontId="2" fillId="7" borderId="65" xfId="58" applyNumberFormat="1" applyFont="1" applyFill="1" applyBorder="1" applyAlignment="1">
      <alignment horizontal="center" vertical="center" textRotation="88"/>
      <protection/>
    </xf>
    <xf numFmtId="172" fontId="2" fillId="7" borderId="53" xfId="58" applyNumberFormat="1" applyFont="1" applyFill="1" applyBorder="1" applyAlignment="1">
      <alignment horizontal="center" vertical="center" textRotation="88"/>
      <protection/>
    </xf>
    <xf numFmtId="172" fontId="2" fillId="7" borderId="54" xfId="58" applyNumberFormat="1" applyFont="1" applyFill="1" applyBorder="1" applyAlignment="1">
      <alignment horizontal="center" vertical="center" textRotation="88"/>
      <protection/>
    </xf>
    <xf numFmtId="172" fontId="4" fillId="7" borderId="22" xfId="58" applyNumberFormat="1" applyFont="1" applyFill="1" applyBorder="1" applyAlignment="1">
      <alignment horizontal="center"/>
      <protection/>
    </xf>
    <xf numFmtId="172" fontId="4" fillId="7" borderId="42" xfId="58" applyNumberFormat="1" applyFont="1" applyFill="1" applyBorder="1" applyAlignment="1">
      <alignment horizontal="center"/>
      <protection/>
    </xf>
    <xf numFmtId="172" fontId="3" fillId="7" borderId="68" xfId="58" applyNumberFormat="1" applyFont="1" applyFill="1" applyBorder="1" applyAlignment="1">
      <alignment horizontal="center" vertical="center" textRotation="88"/>
      <protection/>
    </xf>
    <xf numFmtId="172" fontId="3" fillId="7" borderId="69" xfId="58" applyNumberFormat="1" applyFont="1" applyFill="1" applyBorder="1" applyAlignment="1">
      <alignment horizontal="center" vertical="center" textRotation="88"/>
      <protection/>
    </xf>
    <xf numFmtId="172" fontId="3" fillId="7" borderId="38" xfId="58" applyNumberFormat="1" applyFont="1" applyFill="1" applyBorder="1" applyAlignment="1">
      <alignment horizontal="center" vertical="center" textRotation="88"/>
      <protection/>
    </xf>
    <xf numFmtId="172" fontId="4" fillId="14" borderId="11" xfId="58" applyNumberFormat="1" applyFont="1" applyFill="1" applyBorder="1" applyAlignment="1">
      <alignment horizontal="center"/>
      <protection/>
    </xf>
    <xf numFmtId="172" fontId="4" fillId="14" borderId="12" xfId="58" applyNumberFormat="1" applyFont="1" applyFill="1" applyBorder="1" applyAlignment="1">
      <alignment horizontal="center"/>
      <protection/>
    </xf>
    <xf numFmtId="0" fontId="0" fillId="20" borderId="24" xfId="0" applyFill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172" fontId="4" fillId="7" borderId="24" xfId="58" applyNumberFormat="1" applyFont="1" applyFill="1" applyBorder="1" applyAlignment="1">
      <alignment horizontal="center"/>
      <protection/>
    </xf>
    <xf numFmtId="172" fontId="4" fillId="14" borderId="24" xfId="58" applyNumberFormat="1" applyFont="1" applyFill="1" applyBorder="1" applyAlignment="1">
      <alignment horizontal="center"/>
      <protection/>
    </xf>
    <xf numFmtId="172" fontId="4" fillId="14" borderId="25" xfId="58" applyNumberFormat="1" applyFont="1" applyFill="1" applyBorder="1" applyAlignment="1">
      <alignment horizontal="center"/>
      <protection/>
    </xf>
    <xf numFmtId="172" fontId="4" fillId="14" borderId="26" xfId="58" applyNumberFormat="1" applyFont="1" applyFill="1" applyBorder="1" applyAlignment="1">
      <alignment horizontal="center"/>
      <protection/>
    </xf>
    <xf numFmtId="172" fontId="4" fillId="18" borderId="58" xfId="0" applyNumberFormat="1" applyFont="1" applyFill="1" applyBorder="1" applyAlignment="1">
      <alignment horizontal="center"/>
    </xf>
    <xf numFmtId="172" fontId="4" fillId="18" borderId="25" xfId="0" applyNumberFormat="1" applyFont="1" applyFill="1" applyBorder="1" applyAlignment="1">
      <alignment horizontal="center"/>
    </xf>
    <xf numFmtId="172" fontId="4" fillId="18" borderId="26" xfId="0" applyNumberFormat="1" applyFont="1" applyFill="1" applyBorder="1" applyAlignment="1">
      <alignment horizontal="center"/>
    </xf>
    <xf numFmtId="172" fontId="4" fillId="18" borderId="24" xfId="0" applyNumberFormat="1" applyFont="1" applyFill="1" applyBorder="1" applyAlignment="1">
      <alignment horizontal="center"/>
    </xf>
    <xf numFmtId="172" fontId="4" fillId="7" borderId="30" xfId="0" applyNumberFormat="1" applyFont="1" applyFill="1" applyBorder="1" applyAlignment="1">
      <alignment horizontal="center"/>
    </xf>
    <xf numFmtId="172" fontId="4" fillId="7" borderId="32" xfId="0" applyNumberFormat="1" applyFont="1" applyFill="1" applyBorder="1" applyAlignment="1">
      <alignment horizontal="center"/>
    </xf>
    <xf numFmtId="172" fontId="4" fillId="7" borderId="22" xfId="0" applyNumberFormat="1" applyFont="1" applyFill="1" applyBorder="1" applyAlignment="1">
      <alignment horizontal="center"/>
    </xf>
    <xf numFmtId="172" fontId="4" fillId="7" borderId="42" xfId="0" applyNumberFormat="1" applyFont="1" applyFill="1" applyBorder="1" applyAlignment="1">
      <alignment horizontal="center"/>
    </xf>
    <xf numFmtId="172" fontId="3" fillId="18" borderId="65" xfId="0" applyNumberFormat="1" applyFont="1" applyFill="1" applyBorder="1" applyAlignment="1">
      <alignment horizontal="center" vertical="center" textRotation="90"/>
    </xf>
    <xf numFmtId="172" fontId="3" fillId="18" borderId="53" xfId="0" applyNumberFormat="1" applyFont="1" applyFill="1" applyBorder="1" applyAlignment="1">
      <alignment horizontal="center" vertical="center" textRotation="90"/>
    </xf>
    <xf numFmtId="172" fontId="3" fillId="18" borderId="54" xfId="0" applyNumberFormat="1" applyFont="1" applyFill="1" applyBorder="1" applyAlignment="1">
      <alignment horizontal="center" vertical="center" textRotation="90"/>
    </xf>
    <xf numFmtId="172" fontId="4" fillId="7" borderId="10" xfId="0" applyNumberFormat="1" applyFont="1" applyFill="1" applyBorder="1" applyAlignment="1">
      <alignment horizontal="left"/>
    </xf>
    <xf numFmtId="172" fontId="4" fillId="7" borderId="11" xfId="0" applyNumberFormat="1" applyFont="1" applyFill="1" applyBorder="1" applyAlignment="1">
      <alignment horizontal="left"/>
    </xf>
    <xf numFmtId="172" fontId="4" fillId="7" borderId="12" xfId="0" applyNumberFormat="1" applyFont="1" applyFill="1" applyBorder="1" applyAlignment="1">
      <alignment horizontal="left"/>
    </xf>
    <xf numFmtId="172" fontId="4" fillId="7" borderId="22" xfId="0" applyNumberFormat="1" applyFont="1" applyFill="1" applyBorder="1" applyAlignment="1">
      <alignment horizontal="left"/>
    </xf>
    <xf numFmtId="172" fontId="4" fillId="7" borderId="23" xfId="0" applyNumberFormat="1" applyFont="1" applyFill="1" applyBorder="1" applyAlignment="1">
      <alignment horizontal="left"/>
    </xf>
    <xf numFmtId="172" fontId="4" fillId="7" borderId="42" xfId="0" applyNumberFormat="1" applyFont="1" applyFill="1" applyBorder="1" applyAlignment="1">
      <alignment horizontal="left"/>
    </xf>
    <xf numFmtId="172" fontId="4" fillId="7" borderId="13" xfId="0" applyNumberFormat="1" applyFont="1" applyFill="1" applyBorder="1" applyAlignment="1">
      <alignment horizontal="center"/>
    </xf>
    <xf numFmtId="172" fontId="4" fillId="7" borderId="47" xfId="0" applyNumberFormat="1" applyFont="1" applyFill="1" applyBorder="1" applyAlignment="1">
      <alignment horizontal="center"/>
    </xf>
    <xf numFmtId="172" fontId="4" fillId="7" borderId="14" xfId="0" applyNumberFormat="1" applyFont="1" applyFill="1" applyBorder="1" applyAlignment="1">
      <alignment horizontal="center"/>
    </xf>
    <xf numFmtId="172" fontId="4" fillId="7" borderId="23" xfId="0" applyNumberFormat="1" applyFont="1" applyFill="1" applyBorder="1" applyAlignment="1">
      <alignment horizontal="center"/>
    </xf>
    <xf numFmtId="172" fontId="4" fillId="7" borderId="33" xfId="0" applyNumberFormat="1" applyFont="1" applyFill="1" applyBorder="1" applyAlignment="1">
      <alignment horizontal="center"/>
    </xf>
    <xf numFmtId="172" fontId="4" fillId="7" borderId="10" xfId="0" applyNumberFormat="1" applyFont="1" applyFill="1" applyBorder="1" applyAlignment="1">
      <alignment horizontal="center"/>
    </xf>
    <xf numFmtId="172" fontId="4" fillId="7" borderId="11" xfId="0" applyNumberFormat="1" applyFont="1" applyFill="1" applyBorder="1" applyAlignment="1">
      <alignment horizontal="center"/>
    </xf>
    <xf numFmtId="172" fontId="4" fillId="7" borderId="12" xfId="0" applyNumberFormat="1" applyFont="1" applyFill="1" applyBorder="1" applyAlignment="1">
      <alignment horizontal="center"/>
    </xf>
    <xf numFmtId="172" fontId="5" fillId="20" borderId="60" xfId="0" applyNumberFormat="1" applyFont="1" applyFill="1" applyBorder="1" applyAlignment="1">
      <alignment horizontal="center"/>
    </xf>
    <xf numFmtId="172" fontId="5" fillId="20" borderId="61" xfId="0" applyNumberFormat="1" applyFont="1" applyFill="1" applyBorder="1" applyAlignment="1">
      <alignment horizontal="center"/>
    </xf>
    <xf numFmtId="172" fontId="5" fillId="20" borderId="62" xfId="0" applyNumberFormat="1" applyFont="1" applyFill="1" applyBorder="1" applyAlignment="1">
      <alignment horizontal="center"/>
    </xf>
    <xf numFmtId="172" fontId="4" fillId="7" borderId="27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3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1" xfId="0" applyFont="1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0" fillId="21" borderId="31" xfId="0" applyFont="1" applyFill="1" applyBorder="1" applyAlignment="1">
      <alignment horizontal="center"/>
    </xf>
    <xf numFmtId="0" fontId="0" fillId="21" borderId="31" xfId="0" applyFill="1" applyBorder="1" applyAlignment="1">
      <alignment horizontal="center"/>
    </xf>
    <xf numFmtId="0" fontId="0" fillId="22" borderId="31" xfId="0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0" fontId="0" fillId="23" borderId="31" xfId="0" applyFont="1" applyFill="1" applyBorder="1" applyAlignment="1">
      <alignment horizontal="center"/>
    </xf>
    <xf numFmtId="0" fontId="0" fillId="23" borderId="29" xfId="0" applyFill="1" applyBorder="1" applyAlignment="1">
      <alignment horizontal="center"/>
    </xf>
    <xf numFmtId="0" fontId="0" fillId="23" borderId="31" xfId="0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5" borderId="31" xfId="0" applyFont="1" applyFill="1" applyBorder="1" applyAlignment="1">
      <alignment horizontal="center"/>
    </xf>
    <xf numFmtId="0" fontId="0" fillId="25" borderId="29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 applyProtection="1">
      <alignment horizontal="center"/>
      <protection locked="0"/>
    </xf>
    <xf numFmtId="2" fontId="0" fillId="0" borderId="31" xfId="0" applyNumberFormat="1" applyFont="1" applyBorder="1" applyAlignment="1">
      <alignment horizontal="center"/>
    </xf>
    <xf numFmtId="2" fontId="0" fillId="0" borderId="31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26" borderId="31" xfId="0" applyFill="1" applyBorder="1" applyAlignment="1" applyProtection="1">
      <alignment horizontal="center"/>
      <protection locked="0"/>
    </xf>
    <xf numFmtId="0" fontId="0" fillId="26" borderId="31" xfId="0" applyFill="1" applyBorder="1" applyAlignment="1">
      <alignment horizontal="center"/>
    </xf>
    <xf numFmtId="0" fontId="0" fillId="26" borderId="31" xfId="0" applyFill="1" applyBorder="1" applyAlignment="1">
      <alignment/>
    </xf>
    <xf numFmtId="2" fontId="0" fillId="26" borderId="31" xfId="0" applyNumberFormat="1" applyFill="1" applyBorder="1" applyAlignment="1" applyProtection="1">
      <alignment horizontal="center"/>
      <protection locked="0"/>
    </xf>
    <xf numFmtId="1" fontId="0" fillId="0" borderId="31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0" fillId="21" borderId="0" xfId="0" applyFill="1" applyBorder="1" applyAlignment="1">
      <alignment/>
    </xf>
    <xf numFmtId="180" fontId="0" fillId="0" borderId="0" xfId="0" applyNumberFormat="1" applyBorder="1" applyAlignment="1" applyProtection="1">
      <alignment horizontal="center"/>
      <protection locked="0"/>
    </xf>
    <xf numFmtId="0" fontId="35" fillId="0" borderId="18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9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181" fontId="0" fillId="0" borderId="0" xfId="0" applyNumberFormat="1" applyBorder="1" applyAlignment="1" applyProtection="1">
      <alignment horizontal="center"/>
      <protection locked="0"/>
    </xf>
    <xf numFmtId="0" fontId="0" fillId="23" borderId="0" xfId="0" applyFill="1" applyBorder="1" applyAlignment="1">
      <alignment/>
    </xf>
    <xf numFmtId="0" fontId="35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0" fontId="0" fillId="24" borderId="0" xfId="0" applyFill="1" applyBorder="1" applyAlignment="1">
      <alignment/>
    </xf>
    <xf numFmtId="0" fontId="0" fillId="25" borderId="0" xfId="0" applyFill="1" applyBorder="1" applyAlignment="1">
      <alignment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Border="1" applyAlignment="1">
      <alignment horizontal="right"/>
    </xf>
    <xf numFmtId="0" fontId="0" fillId="0" borderId="31" xfId="0" applyBorder="1" applyAlignment="1" quotePrefix="1">
      <alignment horizontal="center"/>
    </xf>
    <xf numFmtId="0" fontId="0" fillId="0" borderId="29" xfId="0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Border="1" applyAlignment="1" applyProtection="1">
      <alignment horizontal="center"/>
      <protection locked="0"/>
    </xf>
    <xf numFmtId="0" fontId="37" fillId="0" borderId="31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Copy of HEAT-OUTPUTS-21-04-08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9" sqref="E19"/>
    </sheetView>
  </sheetViews>
  <sheetFormatPr defaultColWidth="9.00390625" defaultRowHeight="36" customHeight="1"/>
  <cols>
    <col min="1" max="1" width="10.57421875" style="1" customWidth="1"/>
    <col min="2" max="2" width="5.140625" style="1" customWidth="1"/>
    <col min="3" max="3" width="4.8515625" style="1" customWidth="1"/>
    <col min="4" max="23" width="6.00390625" style="1" customWidth="1"/>
    <col min="24" max="24" width="5.140625" style="1" customWidth="1"/>
    <col min="25" max="25" width="7.8515625" style="1" hidden="1" customWidth="1"/>
    <col min="26" max="26" width="0" style="1" hidden="1" customWidth="1"/>
    <col min="27" max="16384" width="9.00390625" style="1" customWidth="1"/>
  </cols>
  <sheetData>
    <row r="1" s="143" customFormat="1" ht="18">
      <c r="A1" s="142" t="s">
        <v>17</v>
      </c>
    </row>
    <row r="2" spans="1:20" s="2" customFormat="1" ht="16.5" thickBot="1">
      <c r="A2" s="3" t="s">
        <v>25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s="2" customFormat="1" ht="15">
      <c r="A3" s="4" t="s">
        <v>0</v>
      </c>
      <c r="B3" s="5"/>
      <c r="C3" s="5"/>
      <c r="D3" s="6"/>
      <c r="E3" s="7"/>
      <c r="F3" s="7"/>
      <c r="G3" s="7"/>
      <c r="H3" s="7"/>
      <c r="I3" s="8"/>
      <c r="J3" s="215" t="s">
        <v>1</v>
      </c>
      <c r="K3" s="216"/>
      <c r="L3" s="216"/>
      <c r="M3" s="216"/>
      <c r="N3" s="216"/>
      <c r="O3" s="216"/>
      <c r="P3" s="216"/>
      <c r="Q3" s="215" t="s">
        <v>2</v>
      </c>
      <c r="R3" s="216"/>
      <c r="S3" s="216"/>
      <c r="T3" s="216"/>
      <c r="U3" s="216"/>
      <c r="V3" s="216"/>
      <c r="W3" s="217"/>
    </row>
    <row r="4" spans="1:23" s="2" customFormat="1" ht="15.75" thickBot="1">
      <c r="A4" s="10" t="s">
        <v>30</v>
      </c>
      <c r="B4" s="11"/>
      <c r="C4" s="11"/>
      <c r="D4" s="12"/>
      <c r="E4" s="13"/>
      <c r="F4" s="13"/>
      <c r="G4" s="13"/>
      <c r="H4" s="13"/>
      <c r="I4" s="14"/>
      <c r="J4" s="15"/>
      <c r="K4" s="16">
        <v>300</v>
      </c>
      <c r="L4" s="16">
        <v>400</v>
      </c>
      <c r="M4" s="16">
        <v>500</v>
      </c>
      <c r="N4" s="16">
        <v>600</v>
      </c>
      <c r="O4" s="13">
        <v>700</v>
      </c>
      <c r="P4" s="17">
        <v>900</v>
      </c>
      <c r="Q4" s="12"/>
      <c r="R4" s="13"/>
      <c r="S4" s="16"/>
      <c r="T4" s="16"/>
      <c r="U4" s="16">
        <v>600</v>
      </c>
      <c r="V4" s="16">
        <v>700</v>
      </c>
      <c r="W4" s="18">
        <v>900</v>
      </c>
    </row>
    <row r="5" spans="1:26" s="28" customFormat="1" ht="15">
      <c r="A5" s="19" t="s">
        <v>37</v>
      </c>
      <c r="B5" s="20" t="s">
        <v>3</v>
      </c>
      <c r="C5" s="20"/>
      <c r="D5" s="21"/>
      <c r="E5" s="22"/>
      <c r="F5" s="22"/>
      <c r="G5" s="22"/>
      <c r="H5" s="22"/>
      <c r="I5" s="23"/>
      <c r="J5" s="24"/>
      <c r="K5" s="22">
        <v>524</v>
      </c>
      <c r="L5" s="22">
        <v>666</v>
      </c>
      <c r="M5" s="22">
        <v>802</v>
      </c>
      <c r="N5" s="22">
        <v>934</v>
      </c>
      <c r="O5" s="22">
        <v>1063</v>
      </c>
      <c r="P5" s="25">
        <v>1312</v>
      </c>
      <c r="Q5" s="26"/>
      <c r="R5" s="27"/>
      <c r="S5" s="22"/>
      <c r="T5" s="22"/>
      <c r="U5" s="22">
        <v>1026</v>
      </c>
      <c r="V5" s="22">
        <v>1168</v>
      </c>
      <c r="W5" s="23">
        <v>1437</v>
      </c>
      <c r="Y5" t="s">
        <v>4</v>
      </c>
      <c r="Z5">
        <f>(90-70)/(LN((90-20)/(70-20)))</f>
        <v>59.44026823976924</v>
      </c>
    </row>
    <row r="6" spans="1:26" s="28" customFormat="1" ht="15">
      <c r="A6" s="19" t="s">
        <v>33</v>
      </c>
      <c r="B6" s="20"/>
      <c r="C6" s="20"/>
      <c r="D6" s="29"/>
      <c r="E6" s="30"/>
      <c r="F6" s="30"/>
      <c r="G6" s="30"/>
      <c r="H6" s="30"/>
      <c r="I6" s="31"/>
      <c r="J6" s="32"/>
      <c r="K6" s="30">
        <v>1.3</v>
      </c>
      <c r="L6" s="30">
        <v>1.3</v>
      </c>
      <c r="M6" s="30">
        <v>1.3</v>
      </c>
      <c r="N6" s="30">
        <v>1.3</v>
      </c>
      <c r="O6" s="30">
        <v>1.3</v>
      </c>
      <c r="P6" s="33">
        <v>1.3</v>
      </c>
      <c r="Q6" s="29"/>
      <c r="R6" s="30"/>
      <c r="S6" s="30"/>
      <c r="T6" s="30"/>
      <c r="U6" s="30">
        <v>1.3</v>
      </c>
      <c r="V6" s="30">
        <v>1.3</v>
      </c>
      <c r="W6" s="31">
        <v>1.32</v>
      </c>
      <c r="Y6" t="s">
        <v>5</v>
      </c>
      <c r="Z6">
        <f>(75-65)/(LN((75-$B$22)/(65-$B$22)))</f>
        <v>49.83288654563971</v>
      </c>
    </row>
    <row r="7" spans="1:23" s="28" customFormat="1" ht="15" hidden="1">
      <c r="A7" s="34" t="s">
        <v>6</v>
      </c>
      <c r="B7" s="35"/>
      <c r="C7" s="35"/>
      <c r="D7" s="29"/>
      <c r="E7" s="30"/>
      <c r="F7" s="30"/>
      <c r="G7" s="30"/>
      <c r="H7" s="30"/>
      <c r="I7" s="31"/>
      <c r="J7" s="32"/>
      <c r="K7" s="30"/>
      <c r="L7" s="30"/>
      <c r="M7" s="30"/>
      <c r="N7" s="30"/>
      <c r="O7" s="30"/>
      <c r="P7" s="33"/>
      <c r="Q7" s="29"/>
      <c r="R7" s="30"/>
      <c r="S7" s="30"/>
      <c r="T7" s="30"/>
      <c r="U7" s="30"/>
      <c r="V7" s="30"/>
      <c r="W7" s="31"/>
    </row>
    <row r="8" spans="1:23" s="28" customFormat="1" ht="15">
      <c r="A8" s="36" t="s">
        <v>34</v>
      </c>
      <c r="B8" s="35"/>
      <c r="C8" s="35"/>
      <c r="D8" s="37"/>
      <c r="E8" s="38"/>
      <c r="F8" s="38"/>
      <c r="G8" s="38"/>
      <c r="H8" s="38"/>
      <c r="I8" s="39"/>
      <c r="J8" s="40"/>
      <c r="K8" s="38">
        <v>8.69</v>
      </c>
      <c r="L8" s="38">
        <v>11.66</v>
      </c>
      <c r="M8" s="38">
        <v>14.68</v>
      </c>
      <c r="N8" s="38">
        <v>17.74</v>
      </c>
      <c r="O8" s="38">
        <v>20.84</v>
      </c>
      <c r="P8" s="41">
        <v>27.18</v>
      </c>
      <c r="Q8" s="37"/>
      <c r="R8" s="38"/>
      <c r="S8" s="38"/>
      <c r="T8" s="38"/>
      <c r="U8" s="38">
        <v>26.4</v>
      </c>
      <c r="V8" s="38">
        <v>30.78</v>
      </c>
      <c r="W8" s="39">
        <v>39.84</v>
      </c>
    </row>
    <row r="9" spans="1:23" s="28" customFormat="1" ht="15.75" thickBot="1">
      <c r="A9" s="42" t="s">
        <v>35</v>
      </c>
      <c r="B9" s="43"/>
      <c r="C9" s="43"/>
      <c r="D9" s="44"/>
      <c r="E9" s="45"/>
      <c r="F9" s="45"/>
      <c r="G9" s="45"/>
      <c r="H9" s="45"/>
      <c r="I9" s="46"/>
      <c r="J9" s="47"/>
      <c r="K9" s="45">
        <v>2.18</v>
      </c>
      <c r="L9" s="45">
        <v>2.49</v>
      </c>
      <c r="M9" s="45">
        <v>2.82</v>
      </c>
      <c r="N9" s="45">
        <v>3.18</v>
      </c>
      <c r="O9" s="45">
        <v>3.56</v>
      </c>
      <c r="P9" s="48">
        <v>4.42</v>
      </c>
      <c r="Q9" s="44"/>
      <c r="R9" s="45"/>
      <c r="S9" s="45"/>
      <c r="T9" s="45"/>
      <c r="U9" s="45">
        <v>6.26</v>
      </c>
      <c r="V9" s="45">
        <v>7.13</v>
      </c>
      <c r="W9" s="46">
        <v>8.79</v>
      </c>
    </row>
    <row r="10" spans="1:23" s="2" customFormat="1" ht="15.7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s="2" customFormat="1" ht="15">
      <c r="A11" s="4" t="s">
        <v>0</v>
      </c>
      <c r="B11" s="5"/>
      <c r="C11" s="5"/>
      <c r="D11" s="9"/>
      <c r="E11" s="7"/>
      <c r="F11" s="50" t="s">
        <v>7</v>
      </c>
      <c r="G11" s="7"/>
      <c r="H11" s="7"/>
      <c r="I11" s="8"/>
      <c r="J11" s="215" t="s">
        <v>8</v>
      </c>
      <c r="K11" s="216"/>
      <c r="L11" s="216"/>
      <c r="M11" s="216"/>
      <c r="N11" s="216"/>
      <c r="O11" s="216"/>
      <c r="P11" s="217"/>
      <c r="Q11" s="215" t="s">
        <v>9</v>
      </c>
      <c r="R11" s="216"/>
      <c r="S11" s="216"/>
      <c r="T11" s="216"/>
      <c r="U11" s="216"/>
      <c r="V11" s="216"/>
      <c r="W11" s="217"/>
    </row>
    <row r="12" spans="1:23" s="2" customFormat="1" ht="15.75" thickBot="1">
      <c r="A12" s="10" t="s">
        <v>30</v>
      </c>
      <c r="B12" s="11"/>
      <c r="C12" s="11"/>
      <c r="D12" s="51">
        <v>300</v>
      </c>
      <c r="E12" s="16">
        <v>400</v>
      </c>
      <c r="F12" s="16">
        <v>500</v>
      </c>
      <c r="G12" s="16">
        <v>600</v>
      </c>
      <c r="H12" s="13">
        <v>700</v>
      </c>
      <c r="I12" s="18">
        <v>900</v>
      </c>
      <c r="J12" s="15">
        <v>200</v>
      </c>
      <c r="K12" s="16">
        <v>300</v>
      </c>
      <c r="L12" s="16">
        <v>400</v>
      </c>
      <c r="M12" s="16">
        <v>500</v>
      </c>
      <c r="N12" s="16">
        <v>600</v>
      </c>
      <c r="O12" s="13">
        <v>700</v>
      </c>
      <c r="P12" s="18">
        <v>900</v>
      </c>
      <c r="Q12" s="12">
        <v>200</v>
      </c>
      <c r="R12" s="13">
        <v>300</v>
      </c>
      <c r="S12" s="16">
        <v>400</v>
      </c>
      <c r="T12" s="16">
        <v>500</v>
      </c>
      <c r="U12" s="16">
        <v>600</v>
      </c>
      <c r="V12" s="16">
        <v>700</v>
      </c>
      <c r="W12" s="18">
        <v>900</v>
      </c>
    </row>
    <row r="13" spans="1:23" s="28" customFormat="1" ht="15">
      <c r="A13" s="19" t="s">
        <v>37</v>
      </c>
      <c r="B13" s="20" t="s">
        <v>3</v>
      </c>
      <c r="C13" s="20"/>
      <c r="D13" s="21">
        <v>755</v>
      </c>
      <c r="E13" s="22">
        <v>953</v>
      </c>
      <c r="F13" s="22">
        <v>1141</v>
      </c>
      <c r="G13" s="22">
        <v>1322</v>
      </c>
      <c r="H13" s="22">
        <v>1499</v>
      </c>
      <c r="I13" s="23">
        <v>1841</v>
      </c>
      <c r="J13" s="24">
        <v>689</v>
      </c>
      <c r="K13" s="22">
        <v>942</v>
      </c>
      <c r="L13" s="22">
        <v>1202</v>
      </c>
      <c r="M13" s="22">
        <v>1449</v>
      </c>
      <c r="N13" s="22">
        <v>1683</v>
      </c>
      <c r="O13" s="22">
        <v>1907</v>
      </c>
      <c r="P13" s="25">
        <v>2326</v>
      </c>
      <c r="Q13" s="26">
        <v>975</v>
      </c>
      <c r="R13" s="27">
        <v>1334</v>
      </c>
      <c r="S13" s="22">
        <v>1700</v>
      </c>
      <c r="T13" s="22">
        <v>2048</v>
      </c>
      <c r="U13" s="22">
        <v>2379</v>
      </c>
      <c r="V13" s="22">
        <v>2696</v>
      </c>
      <c r="W13" s="23">
        <v>3297</v>
      </c>
    </row>
    <row r="14" spans="1:23" s="28" customFormat="1" ht="15">
      <c r="A14" s="19" t="s">
        <v>33</v>
      </c>
      <c r="B14" s="20"/>
      <c r="C14" s="20"/>
      <c r="D14" s="29">
        <v>1.31</v>
      </c>
      <c r="E14" s="30">
        <v>1.31</v>
      </c>
      <c r="F14" s="30">
        <v>1.32</v>
      </c>
      <c r="G14" s="30">
        <v>1.32</v>
      </c>
      <c r="H14" s="30">
        <v>1.32</v>
      </c>
      <c r="I14" s="31">
        <v>1.33</v>
      </c>
      <c r="J14" s="32">
        <v>1.3098</v>
      </c>
      <c r="K14" s="30">
        <v>1.31</v>
      </c>
      <c r="L14" s="30">
        <v>1.32</v>
      </c>
      <c r="M14" s="30">
        <v>1.32</v>
      </c>
      <c r="N14" s="30">
        <v>1.33</v>
      </c>
      <c r="O14" s="30">
        <v>1.33</v>
      </c>
      <c r="P14" s="33">
        <v>1.34</v>
      </c>
      <c r="Q14" s="29">
        <v>1.2998</v>
      </c>
      <c r="R14" s="30">
        <v>1.29</v>
      </c>
      <c r="S14" s="30">
        <v>1.3</v>
      </c>
      <c r="T14" s="30">
        <v>1.31</v>
      </c>
      <c r="U14" s="30">
        <v>1.32</v>
      </c>
      <c r="V14" s="30">
        <v>1.33</v>
      </c>
      <c r="W14" s="31">
        <v>1.34</v>
      </c>
    </row>
    <row r="15" spans="1:23" s="28" customFormat="1" ht="15" customHeight="1" hidden="1">
      <c r="A15" s="34" t="s">
        <v>6</v>
      </c>
      <c r="B15" s="35"/>
      <c r="C15" s="35"/>
      <c r="D15" s="29"/>
      <c r="E15" s="30"/>
      <c r="F15" s="30"/>
      <c r="G15" s="30"/>
      <c r="H15" s="30"/>
      <c r="I15" s="31"/>
      <c r="J15" s="32"/>
      <c r="K15" s="30"/>
      <c r="L15" s="30"/>
      <c r="M15" s="30"/>
      <c r="N15" s="30"/>
      <c r="O15" s="30"/>
      <c r="P15" s="33"/>
      <c r="Q15" s="29"/>
      <c r="R15" s="30"/>
      <c r="S15" s="30"/>
      <c r="T15" s="30"/>
      <c r="U15" s="30"/>
      <c r="V15" s="30"/>
      <c r="W15" s="31"/>
    </row>
    <row r="16" spans="1:23" s="28" customFormat="1" ht="15">
      <c r="A16" s="36" t="s">
        <v>34</v>
      </c>
      <c r="B16" s="35"/>
      <c r="C16" s="35"/>
      <c r="D16" s="37">
        <v>13.87</v>
      </c>
      <c r="E16" s="38">
        <v>18.62</v>
      </c>
      <c r="F16" s="38">
        <v>23.45</v>
      </c>
      <c r="G16" s="38">
        <v>28.36</v>
      </c>
      <c r="H16" s="38">
        <v>33.35</v>
      </c>
      <c r="I16" s="39">
        <v>43.55</v>
      </c>
      <c r="J16" s="40">
        <v>12.67</v>
      </c>
      <c r="K16" s="38">
        <v>16.27</v>
      </c>
      <c r="L16" s="38">
        <v>21.99</v>
      </c>
      <c r="M16" s="38">
        <v>27.78</v>
      </c>
      <c r="N16" s="38">
        <v>33.63</v>
      </c>
      <c r="O16" s="38">
        <v>39.55</v>
      </c>
      <c r="P16" s="41">
        <v>51.59</v>
      </c>
      <c r="Q16" s="37">
        <v>19.6</v>
      </c>
      <c r="R16" s="38">
        <v>24.44</v>
      </c>
      <c r="S16" s="38">
        <v>33.04</v>
      </c>
      <c r="T16" s="38">
        <v>41.77</v>
      </c>
      <c r="U16" s="38">
        <v>50.61</v>
      </c>
      <c r="V16" s="38">
        <v>59.58</v>
      </c>
      <c r="W16" s="39">
        <v>77.88</v>
      </c>
    </row>
    <row r="17" spans="1:23" s="28" customFormat="1" ht="15.75" thickBot="1">
      <c r="A17" s="42" t="s">
        <v>35</v>
      </c>
      <c r="B17" s="43"/>
      <c r="C17" s="43"/>
      <c r="D17" s="44">
        <v>3.5</v>
      </c>
      <c r="E17" s="45">
        <v>4.42</v>
      </c>
      <c r="F17" s="45">
        <v>5.33</v>
      </c>
      <c r="G17" s="45">
        <v>6.22</v>
      </c>
      <c r="H17" s="45">
        <v>7.09</v>
      </c>
      <c r="I17" s="46">
        <v>8.77</v>
      </c>
      <c r="J17" s="47">
        <v>2.67</v>
      </c>
      <c r="K17" s="45">
        <v>3.55</v>
      </c>
      <c r="L17" s="45">
        <v>4.47</v>
      </c>
      <c r="M17" s="45">
        <v>5.38</v>
      </c>
      <c r="N17" s="45">
        <v>6.27</v>
      </c>
      <c r="O17" s="45">
        <v>7.14</v>
      </c>
      <c r="P17" s="48">
        <v>8.84</v>
      </c>
      <c r="Q17" s="44">
        <v>4</v>
      </c>
      <c r="R17" s="45">
        <v>5.29</v>
      </c>
      <c r="S17" s="45">
        <v>6.71</v>
      </c>
      <c r="T17" s="45">
        <v>8.07</v>
      </c>
      <c r="U17" s="45">
        <v>9.39</v>
      </c>
      <c r="V17" s="45">
        <v>10.65</v>
      </c>
      <c r="W17" s="46">
        <v>13.02</v>
      </c>
    </row>
    <row r="18" spans="1:23" s="2" customFormat="1" ht="16.5" thickBot="1">
      <c r="A18" s="52"/>
      <c r="B18" s="53"/>
      <c r="C18" s="53"/>
      <c r="D18" s="54"/>
      <c r="E18" s="54"/>
      <c r="F18" s="54"/>
      <c r="G18" s="55"/>
      <c r="H18" s="55"/>
      <c r="I18" s="55"/>
      <c r="J18" s="55"/>
      <c r="K18" s="54"/>
      <c r="L18" s="54"/>
      <c r="M18" s="54"/>
      <c r="N18" s="54"/>
      <c r="O18" s="54"/>
      <c r="P18" s="55"/>
      <c r="Q18" s="55"/>
      <c r="R18" s="54"/>
      <c r="S18" s="54"/>
      <c r="T18" s="54"/>
      <c r="U18" s="54"/>
      <c r="V18" s="54"/>
      <c r="W18" s="54"/>
    </row>
    <row r="19" spans="1:23" s="2" customFormat="1" ht="15.75" thickBot="1">
      <c r="A19" s="218" t="s">
        <v>26</v>
      </c>
      <c r="B19" s="219"/>
      <c r="C19" s="220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1:23" s="2" customFormat="1" ht="15">
      <c r="A20" s="57" t="s">
        <v>27</v>
      </c>
      <c r="B20" s="58">
        <v>75</v>
      </c>
      <c r="C20" s="59" t="s">
        <v>10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1:23" s="2" customFormat="1" ht="15">
      <c r="A21" s="60" t="s">
        <v>28</v>
      </c>
      <c r="B21" s="207">
        <v>65</v>
      </c>
      <c r="C21" s="61" t="s">
        <v>10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3" s="2" customFormat="1" ht="15">
      <c r="A22" s="62" t="s">
        <v>29</v>
      </c>
      <c r="B22" s="63">
        <v>20</v>
      </c>
      <c r="C22" s="64" t="s">
        <v>10</v>
      </c>
    </row>
    <row r="23" spans="1:3" s="2" customFormat="1" ht="15.75" hidden="1" thickBot="1">
      <c r="A23" s="65" t="s">
        <v>11</v>
      </c>
      <c r="B23" s="66">
        <f>(B20-B21)/(LN((B20-B22)/(B21-B22)))</f>
        <v>49.83288654563971</v>
      </c>
      <c r="C23" s="67" t="s">
        <v>10</v>
      </c>
    </row>
    <row r="24" spans="1:3" s="69" customFormat="1" ht="15" hidden="1">
      <c r="A24" s="68" t="s">
        <v>12</v>
      </c>
      <c r="B24">
        <f>(75-65)/(LN((75-20)/(65-20)))</f>
        <v>49.83288654563971</v>
      </c>
      <c r="C24" s="68" t="s">
        <v>13</v>
      </c>
    </row>
    <row r="25" spans="1:3" s="69" customFormat="1" ht="15">
      <c r="A25" s="68"/>
      <c r="B25" s="70"/>
      <c r="C25" s="68"/>
    </row>
    <row r="26" spans="2:25" s="2" customFormat="1" ht="16.5" thickBot="1">
      <c r="B26" s="71"/>
      <c r="C26" s="71"/>
      <c r="D26" s="71"/>
      <c r="E26" s="71"/>
      <c r="F26" s="71">
        <f>B20</f>
        <v>75</v>
      </c>
      <c r="G26" s="71">
        <f>B21</f>
        <v>65</v>
      </c>
      <c r="H26" s="71">
        <f>B22</f>
        <v>20</v>
      </c>
      <c r="I26" s="71" t="s">
        <v>14</v>
      </c>
      <c r="J26" s="72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Y26" s="1"/>
    </row>
    <row r="27" spans="2:25" s="2" customFormat="1" ht="15.75" customHeight="1">
      <c r="B27" s="210" t="s">
        <v>0</v>
      </c>
      <c r="C27" s="212"/>
      <c r="D27" s="210" t="s">
        <v>15</v>
      </c>
      <c r="E27" s="211"/>
      <c r="F27" s="211"/>
      <c r="G27" s="211"/>
      <c r="H27" s="211"/>
      <c r="I27" s="212"/>
      <c r="J27" s="210" t="s">
        <v>1</v>
      </c>
      <c r="K27" s="213"/>
      <c r="L27" s="213"/>
      <c r="M27" s="213"/>
      <c r="N27" s="213"/>
      <c r="O27" s="213"/>
      <c r="P27" s="214"/>
      <c r="Q27" s="210" t="s">
        <v>16</v>
      </c>
      <c r="R27" s="213"/>
      <c r="S27" s="213"/>
      <c r="T27" s="213"/>
      <c r="U27" s="213"/>
      <c r="V27" s="213"/>
      <c r="W27" s="214"/>
      <c r="Y27" s="1"/>
    </row>
    <row r="28" spans="1:25" s="2" customFormat="1" ht="16.5" thickBot="1">
      <c r="A28" s="73"/>
      <c r="B28" s="223" t="s">
        <v>31</v>
      </c>
      <c r="C28" s="224"/>
      <c r="D28" s="74">
        <v>300</v>
      </c>
      <c r="E28" s="75">
        <v>400</v>
      </c>
      <c r="F28" s="75">
        <v>500</v>
      </c>
      <c r="G28" s="75">
        <v>600</v>
      </c>
      <c r="H28" s="75">
        <v>700</v>
      </c>
      <c r="I28" s="76">
        <v>900</v>
      </c>
      <c r="J28" s="77"/>
      <c r="K28" s="75">
        <v>300</v>
      </c>
      <c r="L28" s="75">
        <v>400</v>
      </c>
      <c r="M28" s="75">
        <v>500</v>
      </c>
      <c r="N28" s="75">
        <v>600</v>
      </c>
      <c r="O28" s="75">
        <v>700</v>
      </c>
      <c r="P28" s="76">
        <v>900</v>
      </c>
      <c r="Q28" s="77"/>
      <c r="R28" s="75">
        <v>300</v>
      </c>
      <c r="S28" s="75">
        <v>400</v>
      </c>
      <c r="T28" s="75">
        <v>500</v>
      </c>
      <c r="U28" s="75">
        <v>600</v>
      </c>
      <c r="V28" s="75">
        <v>700</v>
      </c>
      <c r="W28" s="76">
        <v>900</v>
      </c>
      <c r="Y28" s="1"/>
    </row>
    <row r="29" spans="1:25" s="2" customFormat="1" ht="15.75" customHeight="1">
      <c r="A29" s="225" t="s">
        <v>32</v>
      </c>
      <c r="B29" s="228">
        <v>300</v>
      </c>
      <c r="C29" s="229"/>
      <c r="D29" s="78">
        <f>(($B$23/50)^D$6)*(D$5/1000*$B29)</f>
        <v>0</v>
      </c>
      <c r="E29" s="79">
        <f>(($B$23/50)^E$6)*(E$5/1000*$B29)</f>
        <v>0</v>
      </c>
      <c r="F29" s="79">
        <f>(($B$23/50)^F$6)*(F$5/1000*$B29)</f>
        <v>0</v>
      </c>
      <c r="G29" s="79">
        <f>(($B$23/50)^G$6)*(G$5/1000*$B29)</f>
        <v>0</v>
      </c>
      <c r="H29" s="79"/>
      <c r="I29" s="80">
        <f>(($B$23/50)^I$6)*(I$5/1000*$B29)</f>
        <v>0</v>
      </c>
      <c r="J29" s="81">
        <v>0</v>
      </c>
      <c r="K29" s="78">
        <v>0</v>
      </c>
      <c r="L29" s="79">
        <v>0</v>
      </c>
      <c r="M29" s="79">
        <v>0</v>
      </c>
      <c r="N29" s="79">
        <v>0</v>
      </c>
      <c r="O29" s="79">
        <v>0</v>
      </c>
      <c r="P29" s="80">
        <v>0</v>
      </c>
      <c r="Q29" s="81">
        <v>0</v>
      </c>
      <c r="R29" s="78">
        <v>0</v>
      </c>
      <c r="S29" s="79">
        <v>0</v>
      </c>
      <c r="T29" s="79">
        <v>0</v>
      </c>
      <c r="U29" s="79">
        <v>0</v>
      </c>
      <c r="V29" s="79">
        <v>0</v>
      </c>
      <c r="W29" s="80">
        <v>0</v>
      </c>
      <c r="X29" s="230" t="s">
        <v>36</v>
      </c>
      <c r="Y29" s="1"/>
    </row>
    <row r="30" spans="1:25" s="2" customFormat="1" ht="15.75">
      <c r="A30" s="226"/>
      <c r="B30" s="221">
        <v>400</v>
      </c>
      <c r="C30" s="222"/>
      <c r="D30" s="82">
        <f aca="true" t="shared" si="0" ref="D30:D49">$D$5*(($B$23/$B$24)^$D$6)*$B30/1000</f>
        <v>0</v>
      </c>
      <c r="E30" s="83">
        <f aca="true" t="shared" si="1" ref="E30:E49">$E$5*(($B$23/$B$24)^$E$6)*$B30/1000</f>
        <v>0</v>
      </c>
      <c r="F30" s="83">
        <f aca="true" t="shared" si="2" ref="F30:F49">$F$5*(($B$23/$B$24)^$F$6)*$B30/1000</f>
        <v>0</v>
      </c>
      <c r="G30" s="83">
        <f aca="true" t="shared" si="3" ref="G30:G49">$G$5*(($B$23/$B$24)^$G$6)*$B30/1000</f>
        <v>0</v>
      </c>
      <c r="H30" s="83">
        <f aca="true" t="shared" si="4" ref="H30:H49">$H$5*(($B$23/$B$24)^$H$6)*$B30/1000</f>
        <v>0</v>
      </c>
      <c r="I30" s="84">
        <f aca="true" t="shared" si="5" ref="I30:I49">$I$5*(($B$23/$B$24)^$I$6)*$B30/1000</f>
        <v>0</v>
      </c>
      <c r="J30" s="85">
        <v>0</v>
      </c>
      <c r="K30" s="83">
        <v>0</v>
      </c>
      <c r="L30" s="83">
        <v>0</v>
      </c>
      <c r="M30" s="83">
        <f>$M$5*(($B$23/$B$24)^$M$6)*$B30/1000</f>
        <v>320.8</v>
      </c>
      <c r="N30" s="83">
        <v>0</v>
      </c>
      <c r="O30" s="83">
        <f>$O$5*(($B$23/$B$24)^$O$6)*$B30/1000</f>
        <v>425.2</v>
      </c>
      <c r="P30" s="84">
        <f>$P$5*(($B$23/$B$24)^$P$6)*$B30/1000</f>
        <v>524.8</v>
      </c>
      <c r="Q30" s="85">
        <v>0</v>
      </c>
      <c r="R30" s="83">
        <f aca="true" t="shared" si="6" ref="R30:R49">$R$5*(($B$23/$B$24)^$R$6)*$B30/1000</f>
        <v>0</v>
      </c>
      <c r="S30" s="83">
        <f aca="true" t="shared" si="7" ref="S30:S49">$S$5*(($B$23/$B$24)^$S$6)*$B30/1000</f>
        <v>0</v>
      </c>
      <c r="T30" s="83">
        <f aca="true" t="shared" si="8" ref="T30:T49">$T$5*(($B$23/$B$24)^$T$6)*$B30/1000</f>
        <v>0</v>
      </c>
      <c r="U30" s="83">
        <v>0</v>
      </c>
      <c r="V30" s="83">
        <v>0</v>
      </c>
      <c r="W30" s="84">
        <v>0</v>
      </c>
      <c r="X30" s="231"/>
      <c r="Y30" s="1"/>
    </row>
    <row r="31" spans="1:25" s="2" customFormat="1" ht="15.75">
      <c r="A31" s="226"/>
      <c r="B31" s="221">
        <v>500</v>
      </c>
      <c r="C31" s="222"/>
      <c r="D31" s="82">
        <f t="shared" si="0"/>
        <v>0</v>
      </c>
      <c r="E31" s="83">
        <f t="shared" si="1"/>
        <v>0</v>
      </c>
      <c r="F31" s="83">
        <f t="shared" si="2"/>
        <v>0</v>
      </c>
      <c r="G31" s="83">
        <f t="shared" si="3"/>
        <v>0</v>
      </c>
      <c r="H31" s="83">
        <f t="shared" si="4"/>
        <v>0</v>
      </c>
      <c r="I31" s="84">
        <f t="shared" si="5"/>
        <v>0</v>
      </c>
      <c r="J31" s="85">
        <v>0</v>
      </c>
      <c r="K31" s="83">
        <f>$K$5*(($B$23/$B$24)^$K$6)*$B31/1000</f>
        <v>262</v>
      </c>
      <c r="L31" s="83">
        <f>$L$5*(($B$23/$B$24)^$L$6)*$B31/1000</f>
        <v>333</v>
      </c>
      <c r="M31" s="83">
        <f aca="true" t="shared" si="9" ref="M31:M49">$M$5*(($B$23/$B$24)^$M$6)*$B31/1000</f>
        <v>401</v>
      </c>
      <c r="N31" s="83">
        <f aca="true" t="shared" si="10" ref="N31:N49">$N$5*(($B$23/$B$24)^$N$6)*$B31/1000</f>
        <v>467</v>
      </c>
      <c r="O31" s="83">
        <f>$O$5*(($B$23/$B$24)^$O$6)*$B31/1000</f>
        <v>531.5</v>
      </c>
      <c r="P31" s="84">
        <f aca="true" t="shared" si="11" ref="P31:P40">$P$5*(($B$23/$B$24)^$P$6)*$B31/1000</f>
        <v>656</v>
      </c>
      <c r="Q31" s="85">
        <v>0</v>
      </c>
      <c r="R31" s="83">
        <f t="shared" si="6"/>
        <v>0</v>
      </c>
      <c r="S31" s="83">
        <f t="shared" si="7"/>
        <v>0</v>
      </c>
      <c r="T31" s="83">
        <f t="shared" si="8"/>
        <v>0</v>
      </c>
      <c r="U31" s="83">
        <v>0</v>
      </c>
      <c r="V31" s="83">
        <v>0</v>
      </c>
      <c r="W31" s="84">
        <f>$W$5*(($B$23/$B$24)^$W$6)*$B31/1000</f>
        <v>718.5</v>
      </c>
      <c r="X31" s="231"/>
      <c r="Y31" s="1"/>
    </row>
    <row r="32" spans="1:25" s="2" customFormat="1" ht="15.75">
      <c r="A32" s="226"/>
      <c r="B32" s="221">
        <v>600</v>
      </c>
      <c r="C32" s="222"/>
      <c r="D32" s="82">
        <f t="shared" si="0"/>
        <v>0</v>
      </c>
      <c r="E32" s="83">
        <f t="shared" si="1"/>
        <v>0</v>
      </c>
      <c r="F32" s="83">
        <f t="shared" si="2"/>
        <v>0</v>
      </c>
      <c r="G32" s="83">
        <f t="shared" si="3"/>
        <v>0</v>
      </c>
      <c r="H32" s="83">
        <f t="shared" si="4"/>
        <v>0</v>
      </c>
      <c r="I32" s="84">
        <f t="shared" si="5"/>
        <v>0</v>
      </c>
      <c r="J32" s="85">
        <v>0</v>
      </c>
      <c r="K32" s="83">
        <f aca="true" t="shared" si="12" ref="K32:K49">$K$5*(($B$23/$B$24)^$K$6)*$B32/1000</f>
        <v>314.4</v>
      </c>
      <c r="L32" s="83">
        <f aca="true" t="shared" si="13" ref="L32:L49">$L$5*(($B$23/$B$24)^$L$6)*$B32/1000</f>
        <v>399.6</v>
      </c>
      <c r="M32" s="83">
        <f t="shared" si="9"/>
        <v>481.2</v>
      </c>
      <c r="N32" s="83">
        <f t="shared" si="10"/>
        <v>560.4</v>
      </c>
      <c r="O32" s="83">
        <f>$O$5*(($B$23/$B$24)^$O$6)*$B32/1000</f>
        <v>637.8</v>
      </c>
      <c r="P32" s="84">
        <f t="shared" si="11"/>
        <v>787.2</v>
      </c>
      <c r="Q32" s="85">
        <v>0</v>
      </c>
      <c r="R32" s="83">
        <f t="shared" si="6"/>
        <v>0</v>
      </c>
      <c r="S32" s="83">
        <f t="shared" si="7"/>
        <v>0</v>
      </c>
      <c r="T32" s="83">
        <f t="shared" si="8"/>
        <v>0</v>
      </c>
      <c r="U32" s="83">
        <f>$U$5*(($B$23/$B$24)^$U$6)*$B32/1000</f>
        <v>615.6</v>
      </c>
      <c r="V32" s="83">
        <v>0</v>
      </c>
      <c r="W32" s="84">
        <f>$W$5*(($B$23/$B$24)^$W$6)*$B32/1000</f>
        <v>862.2</v>
      </c>
      <c r="X32" s="231"/>
      <c r="Y32" s="1"/>
    </row>
    <row r="33" spans="1:25" s="2" customFormat="1" ht="15.75">
      <c r="A33" s="226"/>
      <c r="B33" s="221">
        <v>700</v>
      </c>
      <c r="C33" s="222"/>
      <c r="D33" s="82">
        <f t="shared" si="0"/>
        <v>0</v>
      </c>
      <c r="E33" s="83">
        <f t="shared" si="1"/>
        <v>0</v>
      </c>
      <c r="F33" s="83">
        <f t="shared" si="2"/>
        <v>0</v>
      </c>
      <c r="G33" s="83">
        <f t="shared" si="3"/>
        <v>0</v>
      </c>
      <c r="H33" s="83">
        <f t="shared" si="4"/>
        <v>0</v>
      </c>
      <c r="I33" s="84">
        <f t="shared" si="5"/>
        <v>0</v>
      </c>
      <c r="J33" s="85">
        <v>0</v>
      </c>
      <c r="K33" s="83">
        <v>0</v>
      </c>
      <c r="L33" s="83">
        <f t="shared" si="13"/>
        <v>466.2</v>
      </c>
      <c r="M33" s="83">
        <f t="shared" si="9"/>
        <v>561.4</v>
      </c>
      <c r="N33" s="83">
        <f t="shared" si="10"/>
        <v>653.8</v>
      </c>
      <c r="O33" s="83">
        <v>0</v>
      </c>
      <c r="P33" s="84">
        <f t="shared" si="11"/>
        <v>918.4</v>
      </c>
      <c r="Q33" s="85">
        <v>0</v>
      </c>
      <c r="R33" s="83">
        <f t="shared" si="6"/>
        <v>0</v>
      </c>
      <c r="S33" s="83">
        <f t="shared" si="7"/>
        <v>0</v>
      </c>
      <c r="T33" s="83">
        <f t="shared" si="8"/>
        <v>0</v>
      </c>
      <c r="U33" s="83">
        <v>0</v>
      </c>
      <c r="V33" s="83">
        <v>0</v>
      </c>
      <c r="W33" s="84">
        <v>0</v>
      </c>
      <c r="X33" s="231"/>
      <c r="Y33" s="1"/>
    </row>
    <row r="34" spans="1:25" s="2" customFormat="1" ht="15.75">
      <c r="A34" s="226"/>
      <c r="B34" s="221">
        <v>800</v>
      </c>
      <c r="C34" s="222"/>
      <c r="D34" s="82">
        <f t="shared" si="0"/>
        <v>0</v>
      </c>
      <c r="E34" s="83">
        <f t="shared" si="1"/>
        <v>0</v>
      </c>
      <c r="F34" s="83">
        <f t="shared" si="2"/>
        <v>0</v>
      </c>
      <c r="G34" s="83">
        <f t="shared" si="3"/>
        <v>0</v>
      </c>
      <c r="H34" s="83">
        <f t="shared" si="4"/>
        <v>0</v>
      </c>
      <c r="I34" s="84">
        <f t="shared" si="5"/>
        <v>0</v>
      </c>
      <c r="J34" s="85">
        <v>0</v>
      </c>
      <c r="K34" s="83">
        <f t="shared" si="12"/>
        <v>419.2</v>
      </c>
      <c r="L34" s="83">
        <f t="shared" si="13"/>
        <v>532.8</v>
      </c>
      <c r="M34" s="83">
        <f t="shared" si="9"/>
        <v>641.6</v>
      </c>
      <c r="N34" s="83">
        <f t="shared" si="10"/>
        <v>747.2</v>
      </c>
      <c r="O34" s="83">
        <f>$O$5*(($B$23/$B$24)^$O$6)*$B34/1000</f>
        <v>850.4</v>
      </c>
      <c r="P34" s="84">
        <f t="shared" si="11"/>
        <v>1049.6</v>
      </c>
      <c r="Q34" s="85">
        <v>0</v>
      </c>
      <c r="R34" s="83">
        <f t="shared" si="6"/>
        <v>0</v>
      </c>
      <c r="S34" s="83">
        <f t="shared" si="7"/>
        <v>0</v>
      </c>
      <c r="T34" s="83">
        <f t="shared" si="8"/>
        <v>0</v>
      </c>
      <c r="U34" s="83">
        <f>$U$5*(($B$23/$B$24)^$U$6)*$B34/1000</f>
        <v>820.8</v>
      </c>
      <c r="V34" s="83">
        <v>0</v>
      </c>
      <c r="W34" s="84">
        <v>0</v>
      </c>
      <c r="X34" s="231"/>
      <c r="Y34" s="1"/>
    </row>
    <row r="35" spans="1:25" s="2" customFormat="1" ht="15.75">
      <c r="A35" s="226"/>
      <c r="B35" s="221">
        <v>900</v>
      </c>
      <c r="C35" s="222"/>
      <c r="D35" s="82">
        <f t="shared" si="0"/>
        <v>0</v>
      </c>
      <c r="E35" s="83">
        <f t="shared" si="1"/>
        <v>0</v>
      </c>
      <c r="F35" s="83">
        <f t="shared" si="2"/>
        <v>0</v>
      </c>
      <c r="G35" s="83">
        <f t="shared" si="3"/>
        <v>0</v>
      </c>
      <c r="H35" s="83">
        <f t="shared" si="4"/>
        <v>0</v>
      </c>
      <c r="I35" s="84">
        <f t="shared" si="5"/>
        <v>0</v>
      </c>
      <c r="J35" s="85">
        <v>0</v>
      </c>
      <c r="K35" s="83">
        <v>0</v>
      </c>
      <c r="L35" s="83">
        <f t="shared" si="13"/>
        <v>599.4</v>
      </c>
      <c r="M35" s="83">
        <f t="shared" si="9"/>
        <v>721.8</v>
      </c>
      <c r="N35" s="83">
        <f t="shared" si="10"/>
        <v>840.6</v>
      </c>
      <c r="O35" s="83">
        <v>0</v>
      </c>
      <c r="P35" s="84">
        <f t="shared" si="11"/>
        <v>1180.8</v>
      </c>
      <c r="Q35" s="85">
        <v>0</v>
      </c>
      <c r="R35" s="83">
        <f t="shared" si="6"/>
        <v>0</v>
      </c>
      <c r="S35" s="83">
        <f t="shared" si="7"/>
        <v>0</v>
      </c>
      <c r="T35" s="83">
        <f t="shared" si="8"/>
        <v>0</v>
      </c>
      <c r="U35" s="83">
        <v>0</v>
      </c>
      <c r="V35" s="83">
        <v>0</v>
      </c>
      <c r="W35" s="84">
        <v>0</v>
      </c>
      <c r="X35" s="231"/>
      <c r="Y35" s="1"/>
    </row>
    <row r="36" spans="1:25" s="2" customFormat="1" ht="15.75">
      <c r="A36" s="226"/>
      <c r="B36" s="221">
        <v>1000</v>
      </c>
      <c r="C36" s="222"/>
      <c r="D36" s="82">
        <f t="shared" si="0"/>
        <v>0</v>
      </c>
      <c r="E36" s="83">
        <f t="shared" si="1"/>
        <v>0</v>
      </c>
      <c r="F36" s="83">
        <f t="shared" si="2"/>
        <v>0</v>
      </c>
      <c r="G36" s="83">
        <f t="shared" si="3"/>
        <v>0</v>
      </c>
      <c r="H36" s="83">
        <f t="shared" si="4"/>
        <v>0</v>
      </c>
      <c r="I36" s="84">
        <f t="shared" si="5"/>
        <v>0</v>
      </c>
      <c r="J36" s="85">
        <v>0</v>
      </c>
      <c r="K36" s="83">
        <f t="shared" si="12"/>
        <v>524</v>
      </c>
      <c r="L36" s="83">
        <f t="shared" si="13"/>
        <v>666</v>
      </c>
      <c r="M36" s="83">
        <f t="shared" si="9"/>
        <v>802</v>
      </c>
      <c r="N36" s="83">
        <f t="shared" si="10"/>
        <v>934</v>
      </c>
      <c r="O36" s="83">
        <f>$O$5*(($B$23/$B$24)^$O$6)*$B36/1000</f>
        <v>1063</v>
      </c>
      <c r="P36" s="84">
        <f t="shared" si="11"/>
        <v>1312</v>
      </c>
      <c r="Q36" s="85">
        <v>0</v>
      </c>
      <c r="R36" s="83">
        <f t="shared" si="6"/>
        <v>0</v>
      </c>
      <c r="S36" s="83">
        <f t="shared" si="7"/>
        <v>0</v>
      </c>
      <c r="T36" s="83">
        <f t="shared" si="8"/>
        <v>0</v>
      </c>
      <c r="U36" s="83">
        <v>0</v>
      </c>
      <c r="V36" s="83">
        <v>0</v>
      </c>
      <c r="W36" s="84">
        <v>0</v>
      </c>
      <c r="X36" s="231"/>
      <c r="Y36" s="1"/>
    </row>
    <row r="37" spans="1:25" s="2" customFormat="1" ht="15.75">
      <c r="A37" s="226"/>
      <c r="B37" s="221">
        <v>1100</v>
      </c>
      <c r="C37" s="222"/>
      <c r="D37" s="82">
        <f t="shared" si="0"/>
        <v>0</v>
      </c>
      <c r="E37" s="83">
        <f t="shared" si="1"/>
        <v>0</v>
      </c>
      <c r="F37" s="83">
        <f t="shared" si="2"/>
        <v>0</v>
      </c>
      <c r="G37" s="83">
        <f t="shared" si="3"/>
        <v>0</v>
      </c>
      <c r="H37" s="83">
        <f t="shared" si="4"/>
        <v>0</v>
      </c>
      <c r="I37" s="84">
        <f t="shared" si="5"/>
        <v>0</v>
      </c>
      <c r="J37" s="85">
        <v>0</v>
      </c>
      <c r="K37" s="83">
        <v>0</v>
      </c>
      <c r="L37" s="83">
        <f t="shared" si="13"/>
        <v>732.6</v>
      </c>
      <c r="M37" s="83">
        <f t="shared" si="9"/>
        <v>882.2</v>
      </c>
      <c r="N37" s="83">
        <f t="shared" si="10"/>
        <v>1027.4</v>
      </c>
      <c r="O37" s="83">
        <v>0</v>
      </c>
      <c r="P37" s="84">
        <v>0</v>
      </c>
      <c r="Q37" s="85">
        <v>0</v>
      </c>
      <c r="R37" s="83">
        <f t="shared" si="6"/>
        <v>0</v>
      </c>
      <c r="S37" s="83">
        <f t="shared" si="7"/>
        <v>0</v>
      </c>
      <c r="T37" s="83">
        <f t="shared" si="8"/>
        <v>0</v>
      </c>
      <c r="U37" s="83">
        <v>0</v>
      </c>
      <c r="V37" s="83">
        <v>0</v>
      </c>
      <c r="W37" s="84">
        <v>0</v>
      </c>
      <c r="X37" s="231"/>
      <c r="Y37" s="1"/>
    </row>
    <row r="38" spans="1:25" s="2" customFormat="1" ht="15.75">
      <c r="A38" s="226"/>
      <c r="B38" s="221">
        <v>1200</v>
      </c>
      <c r="C38" s="222"/>
      <c r="D38" s="82">
        <f t="shared" si="0"/>
        <v>0</v>
      </c>
      <c r="E38" s="83">
        <f t="shared" si="1"/>
        <v>0</v>
      </c>
      <c r="F38" s="83">
        <f t="shared" si="2"/>
        <v>0</v>
      </c>
      <c r="G38" s="83">
        <f t="shared" si="3"/>
        <v>0</v>
      </c>
      <c r="H38" s="83">
        <f t="shared" si="4"/>
        <v>0</v>
      </c>
      <c r="I38" s="84">
        <f t="shared" si="5"/>
        <v>0</v>
      </c>
      <c r="J38" s="85">
        <v>0</v>
      </c>
      <c r="K38" s="83">
        <f t="shared" si="12"/>
        <v>628.8</v>
      </c>
      <c r="L38" s="83">
        <f t="shared" si="13"/>
        <v>799.2</v>
      </c>
      <c r="M38" s="83">
        <f t="shared" si="9"/>
        <v>962.4</v>
      </c>
      <c r="N38" s="83">
        <f t="shared" si="10"/>
        <v>1120.8</v>
      </c>
      <c r="O38" s="83">
        <f>$O$5*(($B$23/$B$24)^$O$6)*$B38/1000</f>
        <v>1275.6</v>
      </c>
      <c r="P38" s="84">
        <f t="shared" si="11"/>
        <v>1574.4</v>
      </c>
      <c r="Q38" s="85">
        <v>0</v>
      </c>
      <c r="R38" s="83">
        <f t="shared" si="6"/>
        <v>0</v>
      </c>
      <c r="S38" s="83">
        <f t="shared" si="7"/>
        <v>0</v>
      </c>
      <c r="T38" s="83">
        <f t="shared" si="8"/>
        <v>0</v>
      </c>
      <c r="U38" s="83">
        <v>0</v>
      </c>
      <c r="V38" s="83">
        <v>0</v>
      </c>
      <c r="W38" s="84">
        <v>0</v>
      </c>
      <c r="X38" s="231"/>
      <c r="Y38" s="1"/>
    </row>
    <row r="39" spans="1:25" s="2" customFormat="1" ht="15.75">
      <c r="A39" s="226"/>
      <c r="B39" s="221">
        <v>1300</v>
      </c>
      <c r="C39" s="222"/>
      <c r="D39" s="82">
        <f t="shared" si="0"/>
        <v>0</v>
      </c>
      <c r="E39" s="83">
        <f t="shared" si="1"/>
        <v>0</v>
      </c>
      <c r="F39" s="83">
        <f t="shared" si="2"/>
        <v>0</v>
      </c>
      <c r="G39" s="83">
        <f t="shared" si="3"/>
        <v>0</v>
      </c>
      <c r="H39" s="83">
        <f t="shared" si="4"/>
        <v>0</v>
      </c>
      <c r="I39" s="84">
        <f t="shared" si="5"/>
        <v>0</v>
      </c>
      <c r="J39" s="85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4">
        <v>0</v>
      </c>
      <c r="Q39" s="85">
        <v>0</v>
      </c>
      <c r="R39" s="83">
        <f t="shared" si="6"/>
        <v>0</v>
      </c>
      <c r="S39" s="83">
        <f t="shared" si="7"/>
        <v>0</v>
      </c>
      <c r="T39" s="83">
        <f t="shared" si="8"/>
        <v>0</v>
      </c>
      <c r="U39" s="83">
        <v>0</v>
      </c>
      <c r="V39" s="83">
        <v>0</v>
      </c>
      <c r="W39" s="84">
        <v>0</v>
      </c>
      <c r="X39" s="231"/>
      <c r="Y39" s="1"/>
    </row>
    <row r="40" spans="1:25" s="2" customFormat="1" ht="15.75">
      <c r="A40" s="226"/>
      <c r="B40" s="221">
        <v>1400</v>
      </c>
      <c r="C40" s="222"/>
      <c r="D40" s="82">
        <f t="shared" si="0"/>
        <v>0</v>
      </c>
      <c r="E40" s="83">
        <f t="shared" si="1"/>
        <v>0</v>
      </c>
      <c r="F40" s="83">
        <f t="shared" si="2"/>
        <v>0</v>
      </c>
      <c r="G40" s="83">
        <f t="shared" si="3"/>
        <v>0</v>
      </c>
      <c r="H40" s="83">
        <f t="shared" si="4"/>
        <v>0</v>
      </c>
      <c r="I40" s="84">
        <f t="shared" si="5"/>
        <v>0</v>
      </c>
      <c r="J40" s="85">
        <v>0</v>
      </c>
      <c r="K40" s="83">
        <f t="shared" si="12"/>
        <v>733.6</v>
      </c>
      <c r="L40" s="83">
        <f t="shared" si="13"/>
        <v>932.4</v>
      </c>
      <c r="M40" s="83">
        <f t="shared" si="9"/>
        <v>1122.8</v>
      </c>
      <c r="N40" s="83">
        <f t="shared" si="10"/>
        <v>1307.6</v>
      </c>
      <c r="O40" s="83">
        <f>$O$5*(($B$23/$B$24)^$O$6)*$B40/1000</f>
        <v>1488.2</v>
      </c>
      <c r="P40" s="84">
        <f t="shared" si="11"/>
        <v>1836.8</v>
      </c>
      <c r="Q40" s="85">
        <v>0</v>
      </c>
      <c r="R40" s="83">
        <f t="shared" si="6"/>
        <v>0</v>
      </c>
      <c r="S40" s="83">
        <f t="shared" si="7"/>
        <v>0</v>
      </c>
      <c r="T40" s="83">
        <f t="shared" si="8"/>
        <v>0</v>
      </c>
      <c r="U40" s="83">
        <v>0</v>
      </c>
      <c r="V40" s="83">
        <v>0</v>
      </c>
      <c r="W40" s="84">
        <v>0</v>
      </c>
      <c r="X40" s="231"/>
      <c r="Y40" s="1"/>
    </row>
    <row r="41" spans="1:25" s="2" customFormat="1" ht="15.75">
      <c r="A41" s="226"/>
      <c r="B41" s="221">
        <v>1500</v>
      </c>
      <c r="C41" s="222"/>
      <c r="D41" s="82">
        <f t="shared" si="0"/>
        <v>0</v>
      </c>
      <c r="E41" s="83">
        <f t="shared" si="1"/>
        <v>0</v>
      </c>
      <c r="F41" s="83">
        <f t="shared" si="2"/>
        <v>0</v>
      </c>
      <c r="G41" s="83">
        <f t="shared" si="3"/>
        <v>0</v>
      </c>
      <c r="H41" s="83">
        <f t="shared" si="4"/>
        <v>0</v>
      </c>
      <c r="I41" s="84">
        <f t="shared" si="5"/>
        <v>0</v>
      </c>
      <c r="J41" s="85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4">
        <v>0</v>
      </c>
      <c r="Q41" s="85">
        <v>0</v>
      </c>
      <c r="R41" s="83">
        <f t="shared" si="6"/>
        <v>0</v>
      </c>
      <c r="S41" s="83">
        <f t="shared" si="7"/>
        <v>0</v>
      </c>
      <c r="T41" s="83">
        <f t="shared" si="8"/>
        <v>0</v>
      </c>
      <c r="U41" s="83">
        <v>0</v>
      </c>
      <c r="V41" s="83">
        <v>0</v>
      </c>
      <c r="W41" s="84">
        <v>0</v>
      </c>
      <c r="X41" s="231"/>
      <c r="Y41" s="1"/>
    </row>
    <row r="42" spans="1:25" s="2" customFormat="1" ht="15.75">
      <c r="A42" s="226"/>
      <c r="B42" s="221">
        <v>1600</v>
      </c>
      <c r="C42" s="222"/>
      <c r="D42" s="82">
        <f t="shared" si="0"/>
        <v>0</v>
      </c>
      <c r="E42" s="83">
        <f t="shared" si="1"/>
        <v>0</v>
      </c>
      <c r="F42" s="83">
        <f t="shared" si="2"/>
        <v>0</v>
      </c>
      <c r="G42" s="83">
        <f t="shared" si="3"/>
        <v>0</v>
      </c>
      <c r="H42" s="83">
        <f t="shared" si="4"/>
        <v>0</v>
      </c>
      <c r="I42" s="84">
        <f t="shared" si="5"/>
        <v>0</v>
      </c>
      <c r="J42" s="85">
        <v>0</v>
      </c>
      <c r="K42" s="83">
        <f t="shared" si="12"/>
        <v>838.4</v>
      </c>
      <c r="L42" s="83">
        <f t="shared" si="13"/>
        <v>1065.6</v>
      </c>
      <c r="M42" s="83">
        <f t="shared" si="9"/>
        <v>1283.2</v>
      </c>
      <c r="N42" s="83">
        <f t="shared" si="10"/>
        <v>1494.4</v>
      </c>
      <c r="O42" s="83">
        <f>$O$5*(($B$23/$B$24)^$O$6)*$B42/1000</f>
        <v>1700.8</v>
      </c>
      <c r="P42" s="84">
        <v>0</v>
      </c>
      <c r="Q42" s="85">
        <v>0</v>
      </c>
      <c r="R42" s="83">
        <f t="shared" si="6"/>
        <v>0</v>
      </c>
      <c r="S42" s="83">
        <f t="shared" si="7"/>
        <v>0</v>
      </c>
      <c r="T42" s="83">
        <f t="shared" si="8"/>
        <v>0</v>
      </c>
      <c r="U42" s="83">
        <v>0</v>
      </c>
      <c r="V42" s="83">
        <v>0</v>
      </c>
      <c r="W42" s="84">
        <v>0</v>
      </c>
      <c r="X42" s="231"/>
      <c r="Y42" s="1"/>
    </row>
    <row r="43" spans="1:25" s="2" customFormat="1" ht="15.75">
      <c r="A43" s="226"/>
      <c r="B43" s="221">
        <v>1800</v>
      </c>
      <c r="C43" s="222"/>
      <c r="D43" s="82">
        <f t="shared" si="0"/>
        <v>0</v>
      </c>
      <c r="E43" s="83">
        <f t="shared" si="1"/>
        <v>0</v>
      </c>
      <c r="F43" s="83">
        <f t="shared" si="2"/>
        <v>0</v>
      </c>
      <c r="G43" s="83">
        <f t="shared" si="3"/>
        <v>0</v>
      </c>
      <c r="H43" s="83">
        <f t="shared" si="4"/>
        <v>0</v>
      </c>
      <c r="I43" s="84">
        <f t="shared" si="5"/>
        <v>0</v>
      </c>
      <c r="J43" s="85">
        <v>0</v>
      </c>
      <c r="K43" s="83">
        <f t="shared" si="12"/>
        <v>943.2</v>
      </c>
      <c r="L43" s="83">
        <f t="shared" si="13"/>
        <v>1198.8</v>
      </c>
      <c r="M43" s="83">
        <f t="shared" si="9"/>
        <v>1443.6</v>
      </c>
      <c r="N43" s="83">
        <f t="shared" si="10"/>
        <v>1681.2</v>
      </c>
      <c r="O43" s="83">
        <v>0</v>
      </c>
      <c r="P43" s="84">
        <v>0</v>
      </c>
      <c r="Q43" s="85">
        <v>0</v>
      </c>
      <c r="R43" s="83">
        <f t="shared" si="6"/>
        <v>0</v>
      </c>
      <c r="S43" s="83">
        <f t="shared" si="7"/>
        <v>0</v>
      </c>
      <c r="T43" s="83">
        <f t="shared" si="8"/>
        <v>0</v>
      </c>
      <c r="U43" s="83">
        <v>0</v>
      </c>
      <c r="V43" s="83">
        <v>0</v>
      </c>
      <c r="W43" s="84">
        <v>0</v>
      </c>
      <c r="X43" s="231"/>
      <c r="Y43" s="1"/>
    </row>
    <row r="44" spans="1:25" s="2" customFormat="1" ht="15.75">
      <c r="A44" s="226"/>
      <c r="B44" s="221">
        <v>2000</v>
      </c>
      <c r="C44" s="222"/>
      <c r="D44" s="82">
        <f t="shared" si="0"/>
        <v>0</v>
      </c>
      <c r="E44" s="83">
        <f t="shared" si="1"/>
        <v>0</v>
      </c>
      <c r="F44" s="83">
        <f t="shared" si="2"/>
        <v>0</v>
      </c>
      <c r="G44" s="83">
        <f t="shared" si="3"/>
        <v>0</v>
      </c>
      <c r="H44" s="83">
        <f t="shared" si="4"/>
        <v>0</v>
      </c>
      <c r="I44" s="84">
        <f t="shared" si="5"/>
        <v>0</v>
      </c>
      <c r="J44" s="85">
        <v>0</v>
      </c>
      <c r="K44" s="83">
        <f t="shared" si="12"/>
        <v>1048</v>
      </c>
      <c r="L44" s="83">
        <f t="shared" si="13"/>
        <v>1332</v>
      </c>
      <c r="M44" s="83">
        <f t="shared" si="9"/>
        <v>1604</v>
      </c>
      <c r="N44" s="83">
        <f t="shared" si="10"/>
        <v>1868</v>
      </c>
      <c r="O44" s="83">
        <v>0</v>
      </c>
      <c r="P44" s="84">
        <v>0</v>
      </c>
      <c r="Q44" s="85">
        <v>0</v>
      </c>
      <c r="R44" s="83">
        <f t="shared" si="6"/>
        <v>0</v>
      </c>
      <c r="S44" s="83">
        <f t="shared" si="7"/>
        <v>0</v>
      </c>
      <c r="T44" s="83">
        <f t="shared" si="8"/>
        <v>0</v>
      </c>
      <c r="U44" s="83">
        <v>0</v>
      </c>
      <c r="V44" s="83">
        <v>0</v>
      </c>
      <c r="W44" s="84">
        <v>0</v>
      </c>
      <c r="X44" s="231"/>
      <c r="Y44" s="1"/>
    </row>
    <row r="45" spans="1:25" s="2" customFormat="1" ht="15.75">
      <c r="A45" s="226"/>
      <c r="B45" s="221">
        <v>2200</v>
      </c>
      <c r="C45" s="222"/>
      <c r="D45" s="82">
        <f t="shared" si="0"/>
        <v>0</v>
      </c>
      <c r="E45" s="83">
        <f t="shared" si="1"/>
        <v>0</v>
      </c>
      <c r="F45" s="83">
        <f t="shared" si="2"/>
        <v>0</v>
      </c>
      <c r="G45" s="83">
        <f t="shared" si="3"/>
        <v>0</v>
      </c>
      <c r="H45" s="83">
        <f t="shared" si="4"/>
        <v>0</v>
      </c>
      <c r="I45" s="84">
        <f t="shared" si="5"/>
        <v>0</v>
      </c>
      <c r="J45" s="85">
        <v>0</v>
      </c>
      <c r="K45" s="83">
        <f t="shared" si="12"/>
        <v>1152.8</v>
      </c>
      <c r="L45" s="83">
        <f t="shared" si="13"/>
        <v>1465.2</v>
      </c>
      <c r="M45" s="83">
        <f t="shared" si="9"/>
        <v>1764.4</v>
      </c>
      <c r="N45" s="83">
        <f t="shared" si="10"/>
        <v>2054.8</v>
      </c>
      <c r="O45" s="83">
        <v>0</v>
      </c>
      <c r="P45" s="84">
        <v>0</v>
      </c>
      <c r="Q45" s="85">
        <v>0</v>
      </c>
      <c r="R45" s="83">
        <f t="shared" si="6"/>
        <v>0</v>
      </c>
      <c r="S45" s="83">
        <f t="shared" si="7"/>
        <v>0</v>
      </c>
      <c r="T45" s="83">
        <f t="shared" si="8"/>
        <v>0</v>
      </c>
      <c r="U45" s="83">
        <v>0</v>
      </c>
      <c r="V45" s="83">
        <v>0</v>
      </c>
      <c r="W45" s="84">
        <v>0</v>
      </c>
      <c r="X45" s="231"/>
      <c r="Y45" s="1"/>
    </row>
    <row r="46" spans="1:25" s="2" customFormat="1" ht="15.75">
      <c r="A46" s="226"/>
      <c r="B46" s="221">
        <v>2400</v>
      </c>
      <c r="C46" s="222"/>
      <c r="D46" s="82">
        <f t="shared" si="0"/>
        <v>0</v>
      </c>
      <c r="E46" s="83">
        <f t="shared" si="1"/>
        <v>0</v>
      </c>
      <c r="F46" s="83">
        <f t="shared" si="2"/>
        <v>0</v>
      </c>
      <c r="G46" s="83">
        <f t="shared" si="3"/>
        <v>0</v>
      </c>
      <c r="H46" s="83">
        <f t="shared" si="4"/>
        <v>0</v>
      </c>
      <c r="I46" s="84">
        <f t="shared" si="5"/>
        <v>0</v>
      </c>
      <c r="J46" s="85">
        <v>0</v>
      </c>
      <c r="K46" s="83">
        <f t="shared" si="12"/>
        <v>1257.6</v>
      </c>
      <c r="L46" s="83">
        <f t="shared" si="13"/>
        <v>1598.4</v>
      </c>
      <c r="M46" s="83">
        <f t="shared" si="9"/>
        <v>1924.8</v>
      </c>
      <c r="N46" s="83">
        <f t="shared" si="10"/>
        <v>2241.6</v>
      </c>
      <c r="O46" s="83">
        <v>0</v>
      </c>
      <c r="P46" s="84">
        <v>0</v>
      </c>
      <c r="Q46" s="85">
        <v>0</v>
      </c>
      <c r="R46" s="83">
        <f t="shared" si="6"/>
        <v>0</v>
      </c>
      <c r="S46" s="83">
        <f t="shared" si="7"/>
        <v>0</v>
      </c>
      <c r="T46" s="83">
        <f t="shared" si="8"/>
        <v>0</v>
      </c>
      <c r="U46" s="83">
        <v>0</v>
      </c>
      <c r="V46" s="83">
        <v>0</v>
      </c>
      <c r="W46" s="84">
        <v>0</v>
      </c>
      <c r="X46" s="231"/>
      <c r="Y46" s="1"/>
    </row>
    <row r="47" spans="1:25" s="2" customFormat="1" ht="15.75">
      <c r="A47" s="226"/>
      <c r="B47" s="221">
        <v>2600</v>
      </c>
      <c r="C47" s="222"/>
      <c r="D47" s="82">
        <f t="shared" si="0"/>
        <v>0</v>
      </c>
      <c r="E47" s="83">
        <f t="shared" si="1"/>
        <v>0</v>
      </c>
      <c r="F47" s="83">
        <f t="shared" si="2"/>
        <v>0</v>
      </c>
      <c r="G47" s="83">
        <f t="shared" si="3"/>
        <v>0</v>
      </c>
      <c r="H47" s="83">
        <f t="shared" si="4"/>
        <v>0</v>
      </c>
      <c r="I47" s="84">
        <f t="shared" si="5"/>
        <v>0</v>
      </c>
      <c r="J47" s="85">
        <v>0</v>
      </c>
      <c r="K47" s="83">
        <f t="shared" si="12"/>
        <v>1362.4</v>
      </c>
      <c r="L47" s="83">
        <f t="shared" si="13"/>
        <v>1731.6</v>
      </c>
      <c r="M47" s="83">
        <f t="shared" si="9"/>
        <v>2085.2</v>
      </c>
      <c r="N47" s="83">
        <f t="shared" si="10"/>
        <v>2428.4</v>
      </c>
      <c r="O47" s="83">
        <v>0</v>
      </c>
      <c r="P47" s="84">
        <v>0</v>
      </c>
      <c r="Q47" s="85">
        <v>0</v>
      </c>
      <c r="R47" s="83">
        <f t="shared" si="6"/>
        <v>0</v>
      </c>
      <c r="S47" s="83">
        <f t="shared" si="7"/>
        <v>0</v>
      </c>
      <c r="T47" s="83">
        <f t="shared" si="8"/>
        <v>0</v>
      </c>
      <c r="U47" s="83">
        <v>0</v>
      </c>
      <c r="V47" s="83">
        <v>0</v>
      </c>
      <c r="W47" s="84">
        <v>0</v>
      </c>
      <c r="X47" s="231"/>
      <c r="Y47" s="1"/>
    </row>
    <row r="48" spans="1:25" s="2" customFormat="1" ht="15.75">
      <c r="A48" s="226"/>
      <c r="B48" s="221">
        <v>2800</v>
      </c>
      <c r="C48" s="222"/>
      <c r="D48" s="82">
        <f t="shared" si="0"/>
        <v>0</v>
      </c>
      <c r="E48" s="83">
        <f t="shared" si="1"/>
        <v>0</v>
      </c>
      <c r="F48" s="83">
        <f t="shared" si="2"/>
        <v>0</v>
      </c>
      <c r="G48" s="83">
        <f t="shared" si="3"/>
        <v>0</v>
      </c>
      <c r="H48" s="83">
        <f t="shared" si="4"/>
        <v>0</v>
      </c>
      <c r="I48" s="84">
        <f t="shared" si="5"/>
        <v>0</v>
      </c>
      <c r="J48" s="85">
        <v>0</v>
      </c>
      <c r="K48" s="83">
        <f t="shared" si="12"/>
        <v>1467.2</v>
      </c>
      <c r="L48" s="83">
        <f t="shared" si="13"/>
        <v>1864.8</v>
      </c>
      <c r="M48" s="83">
        <f t="shared" si="9"/>
        <v>2245.6</v>
      </c>
      <c r="N48" s="83">
        <f t="shared" si="10"/>
        <v>2615.2</v>
      </c>
      <c r="O48" s="83">
        <v>0</v>
      </c>
      <c r="P48" s="84">
        <v>0</v>
      </c>
      <c r="Q48" s="85">
        <v>0</v>
      </c>
      <c r="R48" s="83">
        <f t="shared" si="6"/>
        <v>0</v>
      </c>
      <c r="S48" s="83">
        <f t="shared" si="7"/>
        <v>0</v>
      </c>
      <c r="T48" s="83">
        <f t="shared" si="8"/>
        <v>0</v>
      </c>
      <c r="U48" s="83">
        <v>0</v>
      </c>
      <c r="V48" s="83">
        <v>0</v>
      </c>
      <c r="W48" s="84">
        <v>0</v>
      </c>
      <c r="X48" s="231"/>
      <c r="Y48" s="1"/>
    </row>
    <row r="49" spans="1:25" s="2" customFormat="1" ht="16.5" thickBot="1">
      <c r="A49" s="227"/>
      <c r="B49" s="233">
        <v>3000</v>
      </c>
      <c r="C49" s="234"/>
      <c r="D49" s="86">
        <f t="shared" si="0"/>
        <v>0</v>
      </c>
      <c r="E49" s="87">
        <f t="shared" si="1"/>
        <v>0</v>
      </c>
      <c r="F49" s="87">
        <f t="shared" si="2"/>
        <v>0</v>
      </c>
      <c r="G49" s="87">
        <f t="shared" si="3"/>
        <v>0</v>
      </c>
      <c r="H49" s="87">
        <f t="shared" si="4"/>
        <v>0</v>
      </c>
      <c r="I49" s="88">
        <f t="shared" si="5"/>
        <v>0</v>
      </c>
      <c r="J49" s="89">
        <v>0</v>
      </c>
      <c r="K49" s="87">
        <f t="shared" si="12"/>
        <v>1572</v>
      </c>
      <c r="L49" s="87">
        <f t="shared" si="13"/>
        <v>1998</v>
      </c>
      <c r="M49" s="87">
        <f t="shared" si="9"/>
        <v>2406</v>
      </c>
      <c r="N49" s="87">
        <f t="shared" si="10"/>
        <v>2802</v>
      </c>
      <c r="O49" s="87">
        <v>0</v>
      </c>
      <c r="P49" s="88">
        <v>0</v>
      </c>
      <c r="Q49" s="89">
        <v>0</v>
      </c>
      <c r="R49" s="87">
        <f t="shared" si="6"/>
        <v>0</v>
      </c>
      <c r="S49" s="87">
        <f t="shared" si="7"/>
        <v>0</v>
      </c>
      <c r="T49" s="87">
        <f t="shared" si="8"/>
        <v>0</v>
      </c>
      <c r="U49" s="87">
        <v>0</v>
      </c>
      <c r="V49" s="87">
        <v>0</v>
      </c>
      <c r="W49" s="88">
        <v>0</v>
      </c>
      <c r="X49" s="232"/>
      <c r="Y49" s="1"/>
    </row>
    <row r="50" spans="2:23" ht="16.5" thickBo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2:23" ht="15.75">
      <c r="B51" s="210" t="s">
        <v>0</v>
      </c>
      <c r="C51" s="212"/>
      <c r="D51" s="210" t="s">
        <v>7</v>
      </c>
      <c r="E51" s="211"/>
      <c r="F51" s="211"/>
      <c r="G51" s="211"/>
      <c r="H51" s="211"/>
      <c r="I51" s="212"/>
      <c r="J51" s="210" t="s">
        <v>8</v>
      </c>
      <c r="K51" s="213" t="s">
        <v>8</v>
      </c>
      <c r="L51" s="213"/>
      <c r="M51" s="213"/>
      <c r="N51" s="213"/>
      <c r="O51" s="213"/>
      <c r="P51" s="214"/>
      <c r="Q51" s="210" t="s">
        <v>9</v>
      </c>
      <c r="R51" s="213" t="s">
        <v>9</v>
      </c>
      <c r="S51" s="213"/>
      <c r="T51" s="213"/>
      <c r="U51" s="213"/>
      <c r="V51" s="213"/>
      <c r="W51" s="214"/>
    </row>
    <row r="52" spans="1:23" ht="16.5" thickBot="1">
      <c r="A52" s="91"/>
      <c r="B52" s="223" t="s">
        <v>31</v>
      </c>
      <c r="C52" s="224"/>
      <c r="D52" s="74">
        <v>300</v>
      </c>
      <c r="E52" s="75">
        <v>400</v>
      </c>
      <c r="F52" s="75">
        <v>500</v>
      </c>
      <c r="G52" s="75">
        <v>600</v>
      </c>
      <c r="H52" s="75">
        <v>700</v>
      </c>
      <c r="I52" s="76">
        <v>900</v>
      </c>
      <c r="J52" s="74">
        <v>200</v>
      </c>
      <c r="K52" s="75">
        <v>300</v>
      </c>
      <c r="L52" s="75">
        <v>400</v>
      </c>
      <c r="M52" s="75">
        <v>500</v>
      </c>
      <c r="N52" s="75">
        <v>600</v>
      </c>
      <c r="O52" s="75">
        <v>700</v>
      </c>
      <c r="P52" s="76">
        <v>900</v>
      </c>
      <c r="Q52" s="74">
        <v>200</v>
      </c>
      <c r="R52" s="75">
        <v>300</v>
      </c>
      <c r="S52" s="75">
        <v>400</v>
      </c>
      <c r="T52" s="75">
        <v>500</v>
      </c>
      <c r="U52" s="75">
        <v>600</v>
      </c>
      <c r="V52" s="75">
        <v>700</v>
      </c>
      <c r="W52" s="76">
        <v>900</v>
      </c>
    </row>
    <row r="53" spans="1:24" ht="15.75" customHeight="1">
      <c r="A53" s="235" t="s">
        <v>36</v>
      </c>
      <c r="B53" s="210">
        <v>300</v>
      </c>
      <c r="C53" s="212"/>
      <c r="D53" s="78">
        <v>0</v>
      </c>
      <c r="E53" s="79">
        <v>0</v>
      </c>
      <c r="F53" s="79">
        <v>0</v>
      </c>
      <c r="G53" s="79">
        <v>0</v>
      </c>
      <c r="H53" s="79">
        <v>0</v>
      </c>
      <c r="I53" s="80">
        <v>0</v>
      </c>
      <c r="J53" s="81">
        <v>0</v>
      </c>
      <c r="K53" s="78">
        <v>0</v>
      </c>
      <c r="L53" s="79">
        <v>0</v>
      </c>
      <c r="M53" s="79">
        <v>0</v>
      </c>
      <c r="N53" s="79">
        <v>0</v>
      </c>
      <c r="O53" s="79">
        <v>0</v>
      </c>
      <c r="P53" s="80">
        <v>0</v>
      </c>
      <c r="Q53" s="81">
        <v>0</v>
      </c>
      <c r="R53" s="78">
        <v>0</v>
      </c>
      <c r="S53" s="79">
        <v>0</v>
      </c>
      <c r="T53" s="79">
        <v>0</v>
      </c>
      <c r="U53" s="79">
        <v>0</v>
      </c>
      <c r="V53" s="79">
        <v>0</v>
      </c>
      <c r="W53" s="80">
        <v>0</v>
      </c>
      <c r="X53" s="235" t="s">
        <v>36</v>
      </c>
    </row>
    <row r="54" spans="1:24" ht="15.75">
      <c r="A54" s="236"/>
      <c r="B54" s="238">
        <v>400</v>
      </c>
      <c r="C54" s="239"/>
      <c r="D54" s="82">
        <v>0</v>
      </c>
      <c r="E54" s="83">
        <v>0</v>
      </c>
      <c r="F54" s="83">
        <v>0</v>
      </c>
      <c r="G54" s="83">
        <v>0</v>
      </c>
      <c r="H54" s="83">
        <v>0</v>
      </c>
      <c r="I54" s="84">
        <v>0</v>
      </c>
      <c r="J54" s="83">
        <v>0</v>
      </c>
      <c r="K54" s="83">
        <v>0</v>
      </c>
      <c r="L54" s="83">
        <v>0</v>
      </c>
      <c r="M54" s="83">
        <f aca="true" t="shared" si="14" ref="M54:M62">$M$13*(($B$23/$B$24)^$M$14)*$B54/1000</f>
        <v>579.6</v>
      </c>
      <c r="N54" s="83">
        <v>0</v>
      </c>
      <c r="O54" s="83">
        <f aca="true" t="shared" si="15" ref="O54:O62">$O$13*(($B$23/$B$24)^$O$14)*$B54/1000</f>
        <v>762.8</v>
      </c>
      <c r="P54" s="84">
        <f aca="true" t="shared" si="16" ref="P54:P60">$P$13*(($B$23/$B$24)^$P$14)*$B54/1000</f>
        <v>930.4</v>
      </c>
      <c r="Q54" s="83">
        <v>0</v>
      </c>
      <c r="R54" s="83">
        <v>0</v>
      </c>
      <c r="S54" s="83">
        <v>0</v>
      </c>
      <c r="T54" s="83">
        <v>0</v>
      </c>
      <c r="U54" s="83">
        <v>0</v>
      </c>
      <c r="V54" s="83">
        <v>0</v>
      </c>
      <c r="W54" s="84">
        <f aca="true" t="shared" si="17" ref="W54:W59">$W$13*(($B$23/$B$24)^$W$14)*$B54/1000</f>
        <v>1318.8</v>
      </c>
      <c r="X54" s="236"/>
    </row>
    <row r="55" spans="1:24" ht="15.75">
      <c r="A55" s="236"/>
      <c r="B55" s="238">
        <v>500</v>
      </c>
      <c r="C55" s="239"/>
      <c r="D55" s="82">
        <f>$D$13*(($B$23/$B$24)^$D$14)*$B55/1000</f>
        <v>377.5</v>
      </c>
      <c r="E55" s="83">
        <f>$E$13*(($B$23/$B$24)^$E$14)*$B55/1000</f>
        <v>476.5</v>
      </c>
      <c r="F55" s="83">
        <f>$F$13*(($B$23/$B$24)^$F$14)*$B55/1000</f>
        <v>570.5</v>
      </c>
      <c r="G55" s="83">
        <f>$G$13*(($B$23/$B$24)^$G$14)*$B55/1000</f>
        <v>661</v>
      </c>
      <c r="H55" s="83">
        <f>$H$13*(($B$23/$B$24)^$H$14)*$B55/1000</f>
        <v>749.5</v>
      </c>
      <c r="I55" s="84">
        <f aca="true" t="shared" si="18" ref="I55:I60">$I$13*(($B$23/$B$24)^$I$14)*$B55/1000</f>
        <v>920.5</v>
      </c>
      <c r="J55" s="83">
        <v>0</v>
      </c>
      <c r="K55" s="83">
        <f>$K$13*(($B$23/$B$24)^$K$14)*$B55/1000</f>
        <v>471</v>
      </c>
      <c r="L55" s="83">
        <f aca="true" t="shared" si="19" ref="L55:L62">$L$13*(($B$23/$B$24)^$L$14)*$B55/1000</f>
        <v>601</v>
      </c>
      <c r="M55" s="83">
        <f t="shared" si="14"/>
        <v>724.5</v>
      </c>
      <c r="N55" s="83">
        <f aca="true" t="shared" si="20" ref="N55:N62">$N$13*(($B$23/$B$24)^$N$14)*$B55/1000</f>
        <v>841.5</v>
      </c>
      <c r="O55" s="83">
        <f t="shared" si="15"/>
        <v>953.5</v>
      </c>
      <c r="P55" s="84">
        <f t="shared" si="16"/>
        <v>1163</v>
      </c>
      <c r="Q55" s="83">
        <v>0</v>
      </c>
      <c r="R55" s="83">
        <v>0</v>
      </c>
      <c r="S55" s="83">
        <v>0</v>
      </c>
      <c r="T55" s="83">
        <f>$T$13*(($B$23/$B$24)^$T$14)*$B55/1000</f>
        <v>1024</v>
      </c>
      <c r="U55" s="83">
        <f>$U$13*(($B$23/$B$24)^$U$14)*$B55/1000</f>
        <v>1189.5</v>
      </c>
      <c r="V55" s="83">
        <f>$V$13*(($B$23/$B$24)^$V$14)*$B55/1000</f>
        <v>1348</v>
      </c>
      <c r="W55" s="84">
        <f t="shared" si="17"/>
        <v>1648.5</v>
      </c>
      <c r="X55" s="236"/>
    </row>
    <row r="56" spans="1:24" ht="15.75">
      <c r="A56" s="236"/>
      <c r="B56" s="238">
        <v>600</v>
      </c>
      <c r="C56" s="239"/>
      <c r="D56" s="82">
        <v>0</v>
      </c>
      <c r="E56" s="83">
        <f aca="true" t="shared" si="21" ref="E56:E73">$E$13*(($B$23/$B$24)^$E$14)*$B56/1000</f>
        <v>571.8</v>
      </c>
      <c r="F56" s="83">
        <f aca="true" t="shared" si="22" ref="F56:F72">$F$13*(($B$23/$B$24)^$F$14)*$B56/1000</f>
        <v>684.6</v>
      </c>
      <c r="G56" s="83">
        <f aca="true" t="shared" si="23" ref="G56:G67">$G$13*(($B$23/$B$24)^$G$14)*$B56/1000</f>
        <v>793.2</v>
      </c>
      <c r="H56" s="83">
        <f>$H$13*(($B$23/$B$24)^$H$14)*$B56/1000</f>
        <v>899.4</v>
      </c>
      <c r="I56" s="84">
        <f t="shared" si="18"/>
        <v>1104.6</v>
      </c>
      <c r="J56" s="83">
        <v>0</v>
      </c>
      <c r="K56" s="83">
        <f>$K$13*(($B$23/$B$24)^$K$14)*$B56/1000</f>
        <v>565.2</v>
      </c>
      <c r="L56" s="83">
        <f t="shared" si="19"/>
        <v>721.2</v>
      </c>
      <c r="M56" s="83">
        <f t="shared" si="14"/>
        <v>869.4</v>
      </c>
      <c r="N56" s="83">
        <f t="shared" si="20"/>
        <v>1009.8</v>
      </c>
      <c r="O56" s="83">
        <f t="shared" si="15"/>
        <v>1144.2</v>
      </c>
      <c r="P56" s="84">
        <f t="shared" si="16"/>
        <v>1395.6</v>
      </c>
      <c r="Q56" s="83">
        <v>0</v>
      </c>
      <c r="R56" s="83">
        <v>0</v>
      </c>
      <c r="S56" s="83">
        <f>$S$13*(($B$23/$B$24)^$S$14)*$B56/1000</f>
        <v>1020</v>
      </c>
      <c r="T56" s="83">
        <f>$T$13*(($B$23/$B$24)^$T$14)*$B56/1000</f>
        <v>1228.8</v>
      </c>
      <c r="U56" s="83">
        <f>$U$13*(($B$23/$B$24)^$U$14)*$B56/1000</f>
        <v>1427.4</v>
      </c>
      <c r="V56" s="83">
        <f>$V$13*(($B$23/$B$24)^$V$14)*$B56/1000</f>
        <v>1617.6</v>
      </c>
      <c r="W56" s="84">
        <f t="shared" si="17"/>
        <v>1978.2</v>
      </c>
      <c r="X56" s="236"/>
    </row>
    <row r="57" spans="1:24" ht="15.75">
      <c r="A57" s="236"/>
      <c r="B57" s="238">
        <v>700</v>
      </c>
      <c r="C57" s="239"/>
      <c r="D57" s="82">
        <v>0</v>
      </c>
      <c r="E57" s="83">
        <f t="shared" si="21"/>
        <v>667.1</v>
      </c>
      <c r="F57" s="83">
        <f t="shared" si="22"/>
        <v>798.7</v>
      </c>
      <c r="G57" s="83">
        <f t="shared" si="23"/>
        <v>925.4</v>
      </c>
      <c r="H57" s="83">
        <v>0</v>
      </c>
      <c r="I57" s="84">
        <f t="shared" si="18"/>
        <v>1288.7</v>
      </c>
      <c r="J57" s="83">
        <v>0</v>
      </c>
      <c r="K57" s="83">
        <v>0</v>
      </c>
      <c r="L57" s="83">
        <f t="shared" si="19"/>
        <v>841.4</v>
      </c>
      <c r="M57" s="83">
        <f t="shared" si="14"/>
        <v>1014.3</v>
      </c>
      <c r="N57" s="83">
        <f t="shared" si="20"/>
        <v>1178.1</v>
      </c>
      <c r="O57" s="83">
        <f t="shared" si="15"/>
        <v>1334.9</v>
      </c>
      <c r="P57" s="84">
        <f t="shared" si="16"/>
        <v>1628.2</v>
      </c>
      <c r="Q57" s="83">
        <v>0</v>
      </c>
      <c r="R57" s="83">
        <v>0</v>
      </c>
      <c r="S57" s="83">
        <v>0</v>
      </c>
      <c r="T57" s="83">
        <f>$T$13*(($B$23/$B$24)^$T$14)*$B57/1000</f>
        <v>1433.6</v>
      </c>
      <c r="U57" s="83">
        <v>0</v>
      </c>
      <c r="V57" s="83">
        <v>0</v>
      </c>
      <c r="W57" s="84">
        <f t="shared" si="17"/>
        <v>2307.9</v>
      </c>
      <c r="X57" s="236"/>
    </row>
    <row r="58" spans="1:24" ht="15.75">
      <c r="A58" s="236"/>
      <c r="B58" s="238">
        <v>800</v>
      </c>
      <c r="C58" s="239"/>
      <c r="D58" s="82">
        <v>0</v>
      </c>
      <c r="E58" s="83">
        <f t="shared" si="21"/>
        <v>762.4</v>
      </c>
      <c r="F58" s="83">
        <f t="shared" si="22"/>
        <v>912.8</v>
      </c>
      <c r="G58" s="83">
        <f t="shared" si="23"/>
        <v>1057.6</v>
      </c>
      <c r="H58" s="83">
        <f>$H$13*(($B$23/$B$24)^$H$14)*$B58/1000</f>
        <v>1199.2</v>
      </c>
      <c r="I58" s="84">
        <f t="shared" si="18"/>
        <v>1472.8</v>
      </c>
      <c r="J58" s="83">
        <f aca="true" t="shared" si="24" ref="J58:J73">$J$13*(($B$23/$B$24)^$J$14)*$B58/1000</f>
        <v>551.2</v>
      </c>
      <c r="K58" s="83">
        <f>$K$13*(($B$23/$B$24)^$K$14)*$B58/1000</f>
        <v>753.6</v>
      </c>
      <c r="L58" s="83">
        <f t="shared" si="19"/>
        <v>961.6</v>
      </c>
      <c r="M58" s="83">
        <f t="shared" si="14"/>
        <v>1159.2</v>
      </c>
      <c r="N58" s="83">
        <f t="shared" si="20"/>
        <v>1346.4</v>
      </c>
      <c r="O58" s="83">
        <f t="shared" si="15"/>
        <v>1525.6</v>
      </c>
      <c r="P58" s="84">
        <f t="shared" si="16"/>
        <v>1860.8</v>
      </c>
      <c r="Q58" s="83">
        <f>$Q$13*(($B$23/$B$24)^$Q$14)*$B58/1000</f>
        <v>780</v>
      </c>
      <c r="R58" s="83">
        <f>$R$13*(($B$23/$B$24)^$R$14)*$B58/1000</f>
        <v>1067.2</v>
      </c>
      <c r="S58" s="83">
        <f>$S$13*(($B$23/$B$24)^$S$14)*$B58/1000</f>
        <v>1360</v>
      </c>
      <c r="T58" s="83">
        <f>$T$13*(($B$23/$B$24)^$T$14)*$B58/1000</f>
        <v>1638.4</v>
      </c>
      <c r="U58" s="83">
        <f>$U$13*(($B$23/$B$24)^$U$14)*$B58/1000</f>
        <v>1903.2</v>
      </c>
      <c r="V58" s="83">
        <f>$V$13*(($B$23/$B$24)^$V$14)*$B58/1000</f>
        <v>2156.8</v>
      </c>
      <c r="W58" s="84">
        <f t="shared" si="17"/>
        <v>2637.6</v>
      </c>
      <c r="X58" s="236"/>
    </row>
    <row r="59" spans="1:24" ht="15.75">
      <c r="A59" s="236"/>
      <c r="B59" s="238">
        <v>900</v>
      </c>
      <c r="C59" s="239"/>
      <c r="D59" s="82">
        <v>0</v>
      </c>
      <c r="E59" s="83">
        <f t="shared" si="21"/>
        <v>857.7</v>
      </c>
      <c r="F59" s="83">
        <f t="shared" si="22"/>
        <v>1026.9</v>
      </c>
      <c r="G59" s="83">
        <f t="shared" si="23"/>
        <v>1189.8</v>
      </c>
      <c r="H59" s="83">
        <v>0</v>
      </c>
      <c r="I59" s="84">
        <f t="shared" si="18"/>
        <v>1656.9</v>
      </c>
      <c r="J59" s="83">
        <v>0</v>
      </c>
      <c r="K59" s="83">
        <v>0</v>
      </c>
      <c r="L59" s="83">
        <f t="shared" si="19"/>
        <v>1081.8</v>
      </c>
      <c r="M59" s="83">
        <f t="shared" si="14"/>
        <v>1304.1</v>
      </c>
      <c r="N59" s="83">
        <f t="shared" si="20"/>
        <v>1514.7</v>
      </c>
      <c r="O59" s="83">
        <f t="shared" si="15"/>
        <v>1716.3</v>
      </c>
      <c r="P59" s="84">
        <f t="shared" si="16"/>
        <v>2093.4</v>
      </c>
      <c r="Q59" s="83">
        <v>0</v>
      </c>
      <c r="R59" s="83">
        <v>0</v>
      </c>
      <c r="S59" s="83">
        <v>0</v>
      </c>
      <c r="T59" s="83">
        <v>0</v>
      </c>
      <c r="U59" s="83">
        <v>0</v>
      </c>
      <c r="V59" s="83">
        <v>0</v>
      </c>
      <c r="W59" s="84">
        <f t="shared" si="17"/>
        <v>2967.3</v>
      </c>
      <c r="X59" s="236"/>
    </row>
    <row r="60" spans="1:24" ht="15.75">
      <c r="A60" s="236"/>
      <c r="B60" s="238">
        <v>1000</v>
      </c>
      <c r="C60" s="239"/>
      <c r="D60" s="82">
        <f>$D$13*(($B$23/$B$24)^$D$14)*$B60/1000</f>
        <v>755</v>
      </c>
      <c r="E60" s="83">
        <f t="shared" si="21"/>
        <v>953</v>
      </c>
      <c r="F60" s="83">
        <f t="shared" si="22"/>
        <v>1141</v>
      </c>
      <c r="G60" s="83">
        <f t="shared" si="23"/>
        <v>1322</v>
      </c>
      <c r="H60" s="83">
        <f>$H$13*(($B$23/$B$24)^$H$14)*$B60/1000</f>
        <v>1499</v>
      </c>
      <c r="I60" s="84">
        <f t="shared" si="18"/>
        <v>1841</v>
      </c>
      <c r="J60" s="83">
        <f t="shared" si="24"/>
        <v>689</v>
      </c>
      <c r="K60" s="83">
        <f>$K$13*(($B$23/$B$24)^$K$14)*$B60/1000</f>
        <v>942</v>
      </c>
      <c r="L60" s="83">
        <f t="shared" si="19"/>
        <v>1202</v>
      </c>
      <c r="M60" s="83">
        <f t="shared" si="14"/>
        <v>1449</v>
      </c>
      <c r="N60" s="83">
        <f t="shared" si="20"/>
        <v>1683</v>
      </c>
      <c r="O60" s="83">
        <f t="shared" si="15"/>
        <v>1907</v>
      </c>
      <c r="P60" s="84">
        <f t="shared" si="16"/>
        <v>2326</v>
      </c>
      <c r="Q60" s="83">
        <f>$Q$13*(($B$23/$B$24)^$Q$14)*$B60/1000</f>
        <v>975</v>
      </c>
      <c r="R60" s="83">
        <f>$R$13*(($B$23/$B$24)^$R$14)*$B60/1000</f>
        <v>1334</v>
      </c>
      <c r="S60" s="83">
        <f>$S$13*(($B$23/$B$24)^$S$14)*$B60/1000</f>
        <v>1700</v>
      </c>
      <c r="T60" s="83">
        <f>$T$13*(($B$23/$B$24)^$T$14)*$B60/1000</f>
        <v>2048</v>
      </c>
      <c r="U60" s="83">
        <f>$U$13*(($B$23/$B$24)^$U$14)*$B60/1000</f>
        <v>2379</v>
      </c>
      <c r="V60" s="83">
        <f>$V$13*(($B$23/$B$24)^$V$14)*$B60/1000</f>
        <v>2696</v>
      </c>
      <c r="W60" s="84">
        <v>0</v>
      </c>
      <c r="X60" s="236"/>
    </row>
    <row r="61" spans="1:24" ht="15.75">
      <c r="A61" s="236"/>
      <c r="B61" s="238">
        <v>1100</v>
      </c>
      <c r="C61" s="239"/>
      <c r="D61" s="82">
        <v>0</v>
      </c>
      <c r="E61" s="83">
        <v>0</v>
      </c>
      <c r="F61" s="83">
        <f t="shared" si="22"/>
        <v>1255.1</v>
      </c>
      <c r="G61" s="83">
        <f t="shared" si="23"/>
        <v>1454.2</v>
      </c>
      <c r="H61" s="83">
        <v>0</v>
      </c>
      <c r="I61" s="84">
        <v>0</v>
      </c>
      <c r="J61" s="83">
        <v>0</v>
      </c>
      <c r="K61" s="83">
        <v>0</v>
      </c>
      <c r="L61" s="83">
        <f t="shared" si="19"/>
        <v>1322.2</v>
      </c>
      <c r="M61" s="83">
        <f t="shared" si="14"/>
        <v>1593.9</v>
      </c>
      <c r="N61" s="83">
        <f t="shared" si="20"/>
        <v>1851.3</v>
      </c>
      <c r="O61" s="83">
        <v>0</v>
      </c>
      <c r="P61" s="84">
        <v>0</v>
      </c>
      <c r="Q61" s="83">
        <v>0</v>
      </c>
      <c r="R61" s="83">
        <v>0</v>
      </c>
      <c r="S61" s="83">
        <v>0</v>
      </c>
      <c r="T61" s="83">
        <f>$T$13*(($B$23/$B$24)^$T$14)*$B61/1000</f>
        <v>2252.8</v>
      </c>
      <c r="U61" s="83">
        <v>0</v>
      </c>
      <c r="V61" s="83">
        <v>0</v>
      </c>
      <c r="W61" s="84">
        <v>0</v>
      </c>
      <c r="X61" s="236"/>
    </row>
    <row r="62" spans="1:24" ht="15.75">
      <c r="A62" s="236"/>
      <c r="B62" s="238">
        <v>1200</v>
      </c>
      <c r="C62" s="239"/>
      <c r="D62" s="82">
        <v>0</v>
      </c>
      <c r="E62" s="83">
        <f t="shared" si="21"/>
        <v>1143.6</v>
      </c>
      <c r="F62" s="83">
        <f t="shared" si="22"/>
        <v>1369.2</v>
      </c>
      <c r="G62" s="83">
        <f t="shared" si="23"/>
        <v>1586.4</v>
      </c>
      <c r="H62" s="83">
        <f>$H$13*(($B$23/$B$24)^$H$14)*$B62/1000</f>
        <v>1798.8</v>
      </c>
      <c r="I62" s="84">
        <v>0</v>
      </c>
      <c r="J62" s="83">
        <f t="shared" si="24"/>
        <v>826.8</v>
      </c>
      <c r="K62" s="83">
        <f>$K$13*(($B$23/$B$24)^$K$14)*$B62/1000</f>
        <v>1130.4</v>
      </c>
      <c r="L62" s="83">
        <f t="shared" si="19"/>
        <v>1442.4</v>
      </c>
      <c r="M62" s="83">
        <f t="shared" si="14"/>
        <v>1738.8</v>
      </c>
      <c r="N62" s="83">
        <f t="shared" si="20"/>
        <v>2019.6</v>
      </c>
      <c r="O62" s="83">
        <f t="shared" si="15"/>
        <v>2288.4</v>
      </c>
      <c r="P62" s="84">
        <f>$P$13*(($B$23/$B$24)^$P$14)*$B62/1000</f>
        <v>2791.2</v>
      </c>
      <c r="Q62" s="83">
        <f>$Q$13*(($B$23/$B$24)^$Q$14)*$B62/1000</f>
        <v>1170</v>
      </c>
      <c r="R62" s="83">
        <f>$R$13*(($B$23/$B$24)^$R$14)*$B62/1000</f>
        <v>1600.8</v>
      </c>
      <c r="S62" s="83">
        <f>$S$13*(($B$23/$B$24)^$S$14)*$B62/1000</f>
        <v>2040</v>
      </c>
      <c r="T62" s="83">
        <f>$T$13*(($B$23/$B$24)^$T$14)*$B62/1000</f>
        <v>2457.6</v>
      </c>
      <c r="U62" s="83">
        <f>$U$13*(($B$23/$B$24)^$U$14)*$B62/1000</f>
        <v>2854.8</v>
      </c>
      <c r="V62" s="83">
        <v>0</v>
      </c>
      <c r="W62" s="84">
        <f>$W$13*(($B$23/$B$24)^$W$14)*$B62/1000</f>
        <v>3956.4</v>
      </c>
      <c r="X62" s="236"/>
    </row>
    <row r="63" spans="1:24" ht="15.75">
      <c r="A63" s="236"/>
      <c r="B63" s="238">
        <v>1300</v>
      </c>
      <c r="C63" s="239"/>
      <c r="D63" s="82">
        <v>0</v>
      </c>
      <c r="E63" s="83">
        <v>0</v>
      </c>
      <c r="F63" s="83">
        <v>0</v>
      </c>
      <c r="G63" s="83">
        <v>0</v>
      </c>
      <c r="H63" s="83">
        <v>0</v>
      </c>
      <c r="I63" s="84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4">
        <v>0</v>
      </c>
      <c r="Q63" s="83">
        <v>0</v>
      </c>
      <c r="R63" s="83">
        <v>0</v>
      </c>
      <c r="S63" s="83">
        <v>0</v>
      </c>
      <c r="T63" s="83">
        <v>0</v>
      </c>
      <c r="U63" s="83">
        <v>0</v>
      </c>
      <c r="V63" s="83">
        <v>0</v>
      </c>
      <c r="W63" s="84">
        <v>0</v>
      </c>
      <c r="X63" s="236"/>
    </row>
    <row r="64" spans="1:24" ht="15.75">
      <c r="A64" s="236"/>
      <c r="B64" s="238">
        <v>1400</v>
      </c>
      <c r="C64" s="239"/>
      <c r="D64" s="82">
        <f>$D$13*(($B$23/$B$24)^$D$14)*$B64/1000</f>
        <v>1057</v>
      </c>
      <c r="E64" s="83">
        <f t="shared" si="21"/>
        <v>1334.2</v>
      </c>
      <c r="F64" s="83">
        <f t="shared" si="22"/>
        <v>1597.4</v>
      </c>
      <c r="G64" s="83">
        <f t="shared" si="23"/>
        <v>1850.8</v>
      </c>
      <c r="H64" s="83">
        <f>$H$13*(($B$23/$B$24)^$H$14)*$B64/1000</f>
        <v>2098.6</v>
      </c>
      <c r="I64" s="84">
        <v>0</v>
      </c>
      <c r="J64" s="83">
        <f t="shared" si="24"/>
        <v>964.6</v>
      </c>
      <c r="K64" s="83">
        <f>$K$13*(($B$23/$B$24)^$K$14)*$B64/1000</f>
        <v>1318.8</v>
      </c>
      <c r="L64" s="83">
        <f>$L$13*(($B$23/$B$24)^$L$14)*$B64/1000</f>
        <v>1682.8</v>
      </c>
      <c r="M64" s="83">
        <f>$M$13*(($B$23/$B$24)^$M$14)*$B64/1000</f>
        <v>2028.6</v>
      </c>
      <c r="N64" s="83">
        <f>$N$13*(($B$23/$B$24)^$N$14)*$B64/1000</f>
        <v>2356.2</v>
      </c>
      <c r="O64" s="83">
        <f>$O$13*(($B$23/$B$24)^$O$14)*$B64/1000</f>
        <v>2669.8</v>
      </c>
      <c r="P64" s="84">
        <v>0</v>
      </c>
      <c r="Q64" s="83">
        <f>$Q$13*(($B$23/$B$24)^$Q$14)*$B64/1000</f>
        <v>1365</v>
      </c>
      <c r="R64" s="83">
        <f>$R$13*(($B$23/$B$24)^$R$14)*$B64/1000</f>
        <v>1867.6</v>
      </c>
      <c r="S64" s="83">
        <f>$S$13*(($B$23/$B$24)^$S$14)*$B64/1000</f>
        <v>2380</v>
      </c>
      <c r="T64" s="83">
        <f>$T$13*(($B$23/$B$24)^$T$14)*$B64/1000</f>
        <v>2867.2</v>
      </c>
      <c r="U64" s="83">
        <f>$U$13*(($B$23/$B$24)^$U$14)*$B64/1000</f>
        <v>3330.6</v>
      </c>
      <c r="V64" s="83">
        <v>0</v>
      </c>
      <c r="W64" s="84">
        <v>0</v>
      </c>
      <c r="X64" s="236"/>
    </row>
    <row r="65" spans="1:24" ht="15.75">
      <c r="A65" s="236"/>
      <c r="B65" s="238">
        <v>1500</v>
      </c>
      <c r="C65" s="239"/>
      <c r="D65" s="82">
        <v>0</v>
      </c>
      <c r="E65" s="83">
        <v>0</v>
      </c>
      <c r="F65" s="83">
        <v>0</v>
      </c>
      <c r="G65" s="83">
        <v>0</v>
      </c>
      <c r="H65" s="83">
        <v>0</v>
      </c>
      <c r="I65" s="84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4">
        <v>0</v>
      </c>
      <c r="Q65" s="83">
        <v>0</v>
      </c>
      <c r="R65" s="83">
        <v>0</v>
      </c>
      <c r="S65" s="83">
        <v>0</v>
      </c>
      <c r="T65" s="83">
        <v>0</v>
      </c>
      <c r="U65" s="83">
        <v>0</v>
      </c>
      <c r="V65" s="83">
        <v>0</v>
      </c>
      <c r="W65" s="84">
        <v>0</v>
      </c>
      <c r="X65" s="236"/>
    </row>
    <row r="66" spans="1:24" ht="15.75">
      <c r="A66" s="236"/>
      <c r="B66" s="238">
        <v>1600</v>
      </c>
      <c r="C66" s="239"/>
      <c r="D66" s="82">
        <v>0</v>
      </c>
      <c r="E66" s="83">
        <f t="shared" si="21"/>
        <v>1524.8</v>
      </c>
      <c r="F66" s="83">
        <f t="shared" si="22"/>
        <v>1825.6</v>
      </c>
      <c r="G66" s="83">
        <f t="shared" si="23"/>
        <v>2115.2</v>
      </c>
      <c r="H66" s="83">
        <v>0</v>
      </c>
      <c r="I66" s="84">
        <v>0</v>
      </c>
      <c r="J66" s="83">
        <f t="shared" si="24"/>
        <v>1102.4</v>
      </c>
      <c r="K66" s="83">
        <f aca="true" t="shared" si="25" ref="K66:K73">$K$13*(($B$23/$B$24)^$K$14)*$B66/1000</f>
        <v>1507.2</v>
      </c>
      <c r="L66" s="83">
        <f aca="true" t="shared" si="26" ref="L66:L73">$L$13*(($B$23/$B$24)^$L$14)*$B66/1000</f>
        <v>1923.2</v>
      </c>
      <c r="M66" s="83">
        <f aca="true" t="shared" si="27" ref="M66:M73">$M$13*(($B$23/$B$24)^$M$14)*$B66/1000</f>
        <v>2318.4</v>
      </c>
      <c r="N66" s="83">
        <f aca="true" t="shared" si="28" ref="N66:N72">$N$13*(($B$23/$B$24)^$N$14)*$B66/1000</f>
        <v>2692.8</v>
      </c>
      <c r="O66" s="83">
        <f>$O$13*(($B$23/$B$24)^$O$14)*$B66/1000</f>
        <v>3051.2</v>
      </c>
      <c r="P66" s="84">
        <v>0</v>
      </c>
      <c r="Q66" s="83">
        <f aca="true" t="shared" si="29" ref="Q66:Q73">$Q$13*(($B$23/$B$24)^$Q$14)*$B66/1000</f>
        <v>1560</v>
      </c>
      <c r="R66" s="83">
        <f>$R$13*(($B$23/$B$24)^$R$14)*$B66/1000</f>
        <v>2134.4</v>
      </c>
      <c r="S66" s="83">
        <f>$S$13*(($B$23/$B$24)^$S$14)*$B66/1000</f>
        <v>2720</v>
      </c>
      <c r="T66" s="83">
        <f>$T$13*(($B$23/$B$24)^$T$14)*$B66/1000</f>
        <v>3276.8</v>
      </c>
      <c r="U66" s="83">
        <f>$U$13*(($B$23/$B$24)^$U$14)*$B66/1000</f>
        <v>3806.4</v>
      </c>
      <c r="V66" s="83">
        <v>0</v>
      </c>
      <c r="W66" s="84">
        <v>0</v>
      </c>
      <c r="X66" s="236"/>
    </row>
    <row r="67" spans="1:24" ht="15.75">
      <c r="A67" s="236"/>
      <c r="B67" s="238">
        <v>1800</v>
      </c>
      <c r="C67" s="239"/>
      <c r="D67" s="82">
        <v>0</v>
      </c>
      <c r="E67" s="83">
        <f t="shared" si="21"/>
        <v>1715.4</v>
      </c>
      <c r="F67" s="83">
        <f t="shared" si="22"/>
        <v>2053.8</v>
      </c>
      <c r="G67" s="83">
        <f t="shared" si="23"/>
        <v>2379.6</v>
      </c>
      <c r="H67" s="83">
        <v>0</v>
      </c>
      <c r="I67" s="84">
        <v>0</v>
      </c>
      <c r="J67" s="83">
        <f t="shared" si="24"/>
        <v>1240.2</v>
      </c>
      <c r="K67" s="83">
        <f t="shared" si="25"/>
        <v>1695.6</v>
      </c>
      <c r="L67" s="83">
        <f t="shared" si="26"/>
        <v>2163.6</v>
      </c>
      <c r="M67" s="83">
        <f t="shared" si="27"/>
        <v>2608.2</v>
      </c>
      <c r="N67" s="83">
        <f t="shared" si="28"/>
        <v>3029.4</v>
      </c>
      <c r="O67" s="83">
        <v>0</v>
      </c>
      <c r="P67" s="84">
        <v>0</v>
      </c>
      <c r="Q67" s="83">
        <f t="shared" si="29"/>
        <v>1755</v>
      </c>
      <c r="R67" s="83">
        <f>$R$13*(($B$23/$B$24)^$R$14)*$B67/1000</f>
        <v>2401.2</v>
      </c>
      <c r="S67" s="83">
        <f>$S$13*(($B$23/$B$24)^$S$14)*$B67/1000</f>
        <v>3060</v>
      </c>
      <c r="T67" s="83">
        <f>$T$13*(($B$23/$B$24)^$T$14)*$B67/1000</f>
        <v>3686.4</v>
      </c>
      <c r="U67" s="83">
        <v>0</v>
      </c>
      <c r="V67" s="83">
        <v>0</v>
      </c>
      <c r="W67" s="84">
        <v>0</v>
      </c>
      <c r="X67" s="236"/>
    </row>
    <row r="68" spans="1:24" ht="15.75">
      <c r="A68" s="236"/>
      <c r="B68" s="238">
        <v>2000</v>
      </c>
      <c r="C68" s="239"/>
      <c r="D68" s="82">
        <f>$D$13*(($B$23/$B$24)^$D$14)*$B68/1000</f>
        <v>1510</v>
      </c>
      <c r="E68" s="83">
        <f t="shared" si="21"/>
        <v>1906</v>
      </c>
      <c r="F68" s="83">
        <f t="shared" si="22"/>
        <v>2282</v>
      </c>
      <c r="G68" s="83">
        <v>0</v>
      </c>
      <c r="H68" s="83">
        <v>0</v>
      </c>
      <c r="I68" s="84">
        <v>0</v>
      </c>
      <c r="J68" s="83">
        <f t="shared" si="24"/>
        <v>1378</v>
      </c>
      <c r="K68" s="83">
        <f t="shared" si="25"/>
        <v>1884</v>
      </c>
      <c r="L68" s="83">
        <f t="shared" si="26"/>
        <v>2404</v>
      </c>
      <c r="M68" s="83">
        <f t="shared" si="27"/>
        <v>2898</v>
      </c>
      <c r="N68" s="83">
        <f t="shared" si="28"/>
        <v>3366</v>
      </c>
      <c r="O68" s="83">
        <v>0</v>
      </c>
      <c r="P68" s="84">
        <v>0</v>
      </c>
      <c r="Q68" s="83">
        <f t="shared" si="29"/>
        <v>1950</v>
      </c>
      <c r="R68" s="83">
        <v>0</v>
      </c>
      <c r="S68" s="83">
        <f>$S$13*(($B$23/$B$24)^$S$14)*$B68/1000</f>
        <v>3400</v>
      </c>
      <c r="T68" s="83">
        <v>0</v>
      </c>
      <c r="U68" s="83">
        <v>0</v>
      </c>
      <c r="V68" s="83">
        <v>0</v>
      </c>
      <c r="W68" s="84">
        <v>0</v>
      </c>
      <c r="X68" s="236"/>
    </row>
    <row r="69" spans="1:24" ht="15.75">
      <c r="A69" s="236"/>
      <c r="B69" s="238">
        <v>2200</v>
      </c>
      <c r="C69" s="239"/>
      <c r="D69" s="82">
        <v>0</v>
      </c>
      <c r="E69" s="83">
        <f t="shared" si="21"/>
        <v>2096.6</v>
      </c>
      <c r="F69" s="83">
        <f t="shared" si="22"/>
        <v>2510.2</v>
      </c>
      <c r="G69" s="83">
        <v>0</v>
      </c>
      <c r="H69" s="83">
        <v>0</v>
      </c>
      <c r="I69" s="84">
        <v>0</v>
      </c>
      <c r="J69" s="83">
        <f t="shared" si="24"/>
        <v>1515.8</v>
      </c>
      <c r="K69" s="83">
        <f t="shared" si="25"/>
        <v>2072.4</v>
      </c>
      <c r="L69" s="83">
        <f t="shared" si="26"/>
        <v>2644.4</v>
      </c>
      <c r="M69" s="83">
        <f t="shared" si="27"/>
        <v>3187.8</v>
      </c>
      <c r="N69" s="83">
        <f t="shared" si="28"/>
        <v>3702.6</v>
      </c>
      <c r="O69" s="83">
        <v>0</v>
      </c>
      <c r="P69" s="84">
        <v>0</v>
      </c>
      <c r="Q69" s="83">
        <f t="shared" si="29"/>
        <v>2145</v>
      </c>
      <c r="R69" s="83">
        <f>$R$13*(($B$23/$B$24)^$R$14)*$B69/1000</f>
        <v>2934.8</v>
      </c>
      <c r="S69" s="83">
        <f>$S$13*(($B$23/$B$24)^$S$14)*$B69/1000</f>
        <v>3740</v>
      </c>
      <c r="T69" s="83">
        <v>0</v>
      </c>
      <c r="U69" s="83">
        <v>0</v>
      </c>
      <c r="V69" s="83">
        <v>0</v>
      </c>
      <c r="W69" s="84">
        <v>0</v>
      </c>
      <c r="X69" s="236"/>
    </row>
    <row r="70" spans="1:24" ht="15.75">
      <c r="A70" s="236"/>
      <c r="B70" s="238">
        <v>2400</v>
      </c>
      <c r="C70" s="239"/>
      <c r="D70" s="82">
        <v>0</v>
      </c>
      <c r="E70" s="83">
        <f t="shared" si="21"/>
        <v>2287.2</v>
      </c>
      <c r="F70" s="83">
        <f t="shared" si="22"/>
        <v>2738.4</v>
      </c>
      <c r="G70" s="83">
        <v>0</v>
      </c>
      <c r="H70" s="83">
        <v>0</v>
      </c>
      <c r="I70" s="84">
        <v>0</v>
      </c>
      <c r="J70" s="83">
        <f t="shared" si="24"/>
        <v>1653.6</v>
      </c>
      <c r="K70" s="83">
        <f t="shared" si="25"/>
        <v>2260.8</v>
      </c>
      <c r="L70" s="83">
        <f t="shared" si="26"/>
        <v>2884.8</v>
      </c>
      <c r="M70" s="83">
        <f t="shared" si="27"/>
        <v>3477.6</v>
      </c>
      <c r="N70" s="83">
        <f t="shared" si="28"/>
        <v>4039.2</v>
      </c>
      <c r="O70" s="83">
        <v>0</v>
      </c>
      <c r="P70" s="84">
        <v>0</v>
      </c>
      <c r="Q70" s="83">
        <f t="shared" si="29"/>
        <v>2340</v>
      </c>
      <c r="R70" s="83">
        <v>0</v>
      </c>
      <c r="S70" s="83">
        <v>0</v>
      </c>
      <c r="T70" s="83">
        <f>$T$13*(($B$23/$B$24)^$T$14)*$B70/1000</f>
        <v>4915.2</v>
      </c>
      <c r="U70" s="83">
        <v>0</v>
      </c>
      <c r="V70" s="83">
        <v>0</v>
      </c>
      <c r="W70" s="84">
        <v>0</v>
      </c>
      <c r="X70" s="236"/>
    </row>
    <row r="71" spans="1:24" ht="15.75">
      <c r="A71" s="236"/>
      <c r="B71" s="238">
        <v>2600</v>
      </c>
      <c r="C71" s="239"/>
      <c r="D71" s="82">
        <v>0</v>
      </c>
      <c r="E71" s="83">
        <f t="shared" si="21"/>
        <v>2477.8</v>
      </c>
      <c r="F71" s="83">
        <f t="shared" si="22"/>
        <v>2966.6</v>
      </c>
      <c r="G71" s="83">
        <v>0</v>
      </c>
      <c r="H71" s="83">
        <v>0</v>
      </c>
      <c r="I71" s="84">
        <v>0</v>
      </c>
      <c r="J71" s="83">
        <f t="shared" si="24"/>
        <v>1791.4</v>
      </c>
      <c r="K71" s="83">
        <f t="shared" si="25"/>
        <v>2449.2</v>
      </c>
      <c r="L71" s="83">
        <f t="shared" si="26"/>
        <v>3125.2</v>
      </c>
      <c r="M71" s="83">
        <f t="shared" si="27"/>
        <v>3767.4</v>
      </c>
      <c r="N71" s="83">
        <f t="shared" si="28"/>
        <v>4375.8</v>
      </c>
      <c r="O71" s="83">
        <v>0</v>
      </c>
      <c r="P71" s="84">
        <v>0</v>
      </c>
      <c r="Q71" s="83">
        <f t="shared" si="29"/>
        <v>2535</v>
      </c>
      <c r="R71" s="83">
        <v>0</v>
      </c>
      <c r="S71" s="83">
        <v>0</v>
      </c>
      <c r="T71" s="83">
        <v>0</v>
      </c>
      <c r="U71" s="83">
        <v>0</v>
      </c>
      <c r="V71" s="83">
        <v>0</v>
      </c>
      <c r="W71" s="84">
        <v>0</v>
      </c>
      <c r="X71" s="236"/>
    </row>
    <row r="72" spans="1:24" ht="15.75">
      <c r="A72" s="236"/>
      <c r="B72" s="238">
        <v>2800</v>
      </c>
      <c r="C72" s="239"/>
      <c r="D72" s="82">
        <v>0</v>
      </c>
      <c r="E72" s="83">
        <f t="shared" si="21"/>
        <v>2668.4</v>
      </c>
      <c r="F72" s="83">
        <f t="shared" si="22"/>
        <v>3194.8</v>
      </c>
      <c r="G72" s="83">
        <v>0</v>
      </c>
      <c r="H72" s="83">
        <v>0</v>
      </c>
      <c r="I72" s="84">
        <v>0</v>
      </c>
      <c r="J72" s="83">
        <f t="shared" si="24"/>
        <v>1929.2</v>
      </c>
      <c r="K72" s="83">
        <f t="shared" si="25"/>
        <v>2637.6</v>
      </c>
      <c r="L72" s="83">
        <f t="shared" si="26"/>
        <v>3365.6</v>
      </c>
      <c r="M72" s="83">
        <f t="shared" si="27"/>
        <v>4057.2</v>
      </c>
      <c r="N72" s="83">
        <f t="shared" si="28"/>
        <v>4712.4</v>
      </c>
      <c r="O72" s="83">
        <v>0</v>
      </c>
      <c r="P72" s="84">
        <v>0</v>
      </c>
      <c r="Q72" s="83">
        <f t="shared" si="29"/>
        <v>2730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4">
        <v>0</v>
      </c>
      <c r="X72" s="236"/>
    </row>
    <row r="73" spans="1:24" ht="16.5" thickBot="1">
      <c r="A73" s="237"/>
      <c r="B73" s="223">
        <v>3000</v>
      </c>
      <c r="C73" s="224"/>
      <c r="D73" s="86">
        <v>0</v>
      </c>
      <c r="E73" s="87">
        <f t="shared" si="21"/>
        <v>2859</v>
      </c>
      <c r="F73" s="87">
        <v>0</v>
      </c>
      <c r="G73" s="87">
        <v>0</v>
      </c>
      <c r="H73" s="87">
        <v>0</v>
      </c>
      <c r="I73" s="88">
        <v>0</v>
      </c>
      <c r="J73" s="86">
        <f t="shared" si="24"/>
        <v>2067</v>
      </c>
      <c r="K73" s="87">
        <f t="shared" si="25"/>
        <v>2826</v>
      </c>
      <c r="L73" s="87">
        <f t="shared" si="26"/>
        <v>3606</v>
      </c>
      <c r="M73" s="87">
        <f t="shared" si="27"/>
        <v>4347</v>
      </c>
      <c r="N73" s="87">
        <f>$N$13*(($B$23/$B$24)^$N$14)*$B73/1000</f>
        <v>5049</v>
      </c>
      <c r="O73" s="87">
        <v>0</v>
      </c>
      <c r="P73" s="88">
        <v>0</v>
      </c>
      <c r="Q73" s="86">
        <f t="shared" si="29"/>
        <v>2925</v>
      </c>
      <c r="R73" s="87">
        <f>$R$13*(($B$23/$B$24)^$R$14)*$B73/1000</f>
        <v>4002</v>
      </c>
      <c r="S73" s="83">
        <f>$S$13*(($B$23/$B$24)^$S$14)*$B73/1000</f>
        <v>5100</v>
      </c>
      <c r="T73" s="87">
        <v>0</v>
      </c>
      <c r="U73" s="87">
        <v>0</v>
      </c>
      <c r="V73" s="87">
        <v>0</v>
      </c>
      <c r="W73" s="88">
        <v>0</v>
      </c>
      <c r="X73" s="237"/>
    </row>
    <row r="74" ht="15.75"/>
    <row r="75" spans="2:17" ht="15.75">
      <c r="B75" s="92"/>
      <c r="C75" s="92"/>
      <c r="D75" s="69"/>
      <c r="E75" s="69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</sheetData>
  <sheetProtection password="A14C" sheet="1"/>
  <mergeCells count="61">
    <mergeCell ref="X53:X73"/>
    <mergeCell ref="B54:C54"/>
    <mergeCell ref="B55:C55"/>
    <mergeCell ref="B56:C56"/>
    <mergeCell ref="B57:C57"/>
    <mergeCell ref="B60:C60"/>
    <mergeCell ref="B61:C61"/>
    <mergeCell ref="B62:C62"/>
    <mergeCell ref="Q51:W51"/>
    <mergeCell ref="B52:C52"/>
    <mergeCell ref="B73:C73"/>
    <mergeCell ref="B69:C69"/>
    <mergeCell ref="B70:C70"/>
    <mergeCell ref="B71:C71"/>
    <mergeCell ref="B72:C72"/>
    <mergeCell ref="B51:C51"/>
    <mergeCell ref="D51:I51"/>
    <mergeCell ref="J51:P51"/>
    <mergeCell ref="A53:A73"/>
    <mergeCell ref="B53:C53"/>
    <mergeCell ref="B63:C63"/>
    <mergeCell ref="B64:C64"/>
    <mergeCell ref="B65:C65"/>
    <mergeCell ref="B66:C66"/>
    <mergeCell ref="B67:C67"/>
    <mergeCell ref="B68:C68"/>
    <mergeCell ref="B58:C58"/>
    <mergeCell ref="B59:C59"/>
    <mergeCell ref="X29:X49"/>
    <mergeCell ref="B30:C30"/>
    <mergeCell ref="B31:C31"/>
    <mergeCell ref="B32:C32"/>
    <mergeCell ref="B33:C33"/>
    <mergeCell ref="B34:C34"/>
    <mergeCell ref="B42:C42"/>
    <mergeCell ref="B43:C43"/>
    <mergeCell ref="B44:C44"/>
    <mergeCell ref="B49:C49"/>
    <mergeCell ref="B40:C40"/>
    <mergeCell ref="B41:C41"/>
    <mergeCell ref="B45:C45"/>
    <mergeCell ref="B46:C46"/>
    <mergeCell ref="B47:C47"/>
    <mergeCell ref="B48:C48"/>
    <mergeCell ref="A19:C19"/>
    <mergeCell ref="B27:C27"/>
    <mergeCell ref="B35:C35"/>
    <mergeCell ref="B36:C36"/>
    <mergeCell ref="B37:C37"/>
    <mergeCell ref="B38:C38"/>
    <mergeCell ref="B28:C28"/>
    <mergeCell ref="A29:A49"/>
    <mergeCell ref="B29:C29"/>
    <mergeCell ref="B39:C39"/>
    <mergeCell ref="D27:I27"/>
    <mergeCell ref="J27:P27"/>
    <mergeCell ref="J3:P3"/>
    <mergeCell ref="Q3:W3"/>
    <mergeCell ref="J11:P11"/>
    <mergeCell ref="Q11:W11"/>
    <mergeCell ref="Q27:W27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21" sqref="D21"/>
    </sheetView>
  </sheetViews>
  <sheetFormatPr defaultColWidth="9.00390625" defaultRowHeight="36" customHeight="1"/>
  <cols>
    <col min="1" max="1" width="10.57421875" style="1" customWidth="1"/>
    <col min="2" max="2" width="5.140625" style="1" customWidth="1"/>
    <col min="3" max="3" width="4.8515625" style="1" customWidth="1"/>
    <col min="4" max="4" width="6.00390625" style="1" bestFit="1" customWidth="1"/>
    <col min="5" max="5" width="5.421875" style="1" customWidth="1"/>
    <col min="6" max="8" width="6.140625" style="1" bestFit="1" customWidth="1"/>
    <col min="9" max="9" width="6.140625" style="1" customWidth="1"/>
    <col min="10" max="10" width="5.421875" style="1" customWidth="1"/>
    <col min="11" max="11" width="6.140625" style="1" customWidth="1"/>
    <col min="12" max="12" width="6.140625" style="1" bestFit="1" customWidth="1"/>
    <col min="13" max="14" width="5.57421875" style="1" customWidth="1"/>
    <col min="15" max="15" width="6.140625" style="1" bestFit="1" customWidth="1"/>
    <col min="16" max="16" width="5.57421875" style="1" customWidth="1"/>
    <col min="17" max="19" width="6.140625" style="1" bestFit="1" customWidth="1"/>
    <col min="20" max="22" width="6.140625" style="1" customWidth="1"/>
    <col min="23" max="23" width="6.8515625" style="1" customWidth="1"/>
    <col min="24" max="24" width="9.00390625" style="1" customWidth="1"/>
    <col min="25" max="26" width="9.00390625" style="1" hidden="1" customWidth="1"/>
    <col min="27" max="16384" width="9.00390625" style="1" customWidth="1"/>
  </cols>
  <sheetData>
    <row r="1" s="143" customFormat="1" ht="18">
      <c r="A1" s="142" t="s">
        <v>18</v>
      </c>
    </row>
    <row r="2" spans="1:18" s="2" customFormat="1" ht="16.5" thickBot="1">
      <c r="A2" s="3" t="s">
        <v>25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3" s="2" customFormat="1" ht="15">
      <c r="A3" s="4" t="s">
        <v>0</v>
      </c>
      <c r="B3" s="5"/>
      <c r="C3" s="5"/>
      <c r="D3" s="6"/>
      <c r="E3" s="7"/>
      <c r="F3" s="7"/>
      <c r="G3" s="7"/>
      <c r="H3" s="7"/>
      <c r="I3" s="153"/>
      <c r="J3" s="215" t="s">
        <v>1</v>
      </c>
      <c r="K3" s="216"/>
      <c r="L3" s="216"/>
      <c r="M3" s="216"/>
      <c r="N3" s="216"/>
      <c r="O3" s="216"/>
      <c r="P3" s="216"/>
      <c r="Q3" s="245"/>
      <c r="R3" s="246"/>
      <c r="S3" s="246"/>
      <c r="T3" s="246"/>
      <c r="U3" s="246"/>
      <c r="V3" s="246"/>
      <c r="W3" s="247"/>
    </row>
    <row r="4" spans="1:23" s="2" customFormat="1" ht="15.75" thickBot="1">
      <c r="A4" s="10" t="s">
        <v>30</v>
      </c>
      <c r="B4" s="11"/>
      <c r="C4" s="11"/>
      <c r="D4" s="12"/>
      <c r="E4" s="13"/>
      <c r="F4" s="13"/>
      <c r="G4" s="13"/>
      <c r="H4" s="150"/>
      <c r="I4" s="154"/>
      <c r="J4" s="11">
        <v>200</v>
      </c>
      <c r="K4" s="13">
        <v>300</v>
      </c>
      <c r="L4" s="13">
        <v>400</v>
      </c>
      <c r="M4" s="13">
        <v>500</v>
      </c>
      <c r="N4" s="13">
        <v>600</v>
      </c>
      <c r="O4" s="13">
        <v>700</v>
      </c>
      <c r="P4" s="150">
        <v>900</v>
      </c>
      <c r="Q4" s="12"/>
      <c r="R4" s="13"/>
      <c r="S4" s="13"/>
      <c r="T4" s="13"/>
      <c r="U4" s="13"/>
      <c r="V4" s="13"/>
      <c r="W4" s="14"/>
    </row>
    <row r="5" spans="1:26" s="28" customFormat="1" ht="15">
      <c r="A5" s="19" t="s">
        <v>37</v>
      </c>
      <c r="B5" s="20" t="s">
        <v>3</v>
      </c>
      <c r="C5" s="20"/>
      <c r="D5" s="21"/>
      <c r="E5" s="22"/>
      <c r="F5" s="22"/>
      <c r="G5" s="22"/>
      <c r="H5" s="22"/>
      <c r="I5" s="148"/>
      <c r="J5" s="151"/>
      <c r="K5" s="27"/>
      <c r="L5" s="27">
        <v>539</v>
      </c>
      <c r="M5" s="27">
        <v>649</v>
      </c>
      <c r="N5" s="27">
        <v>784</v>
      </c>
      <c r="O5" s="27">
        <v>861</v>
      </c>
      <c r="P5" s="152">
        <v>1063</v>
      </c>
      <c r="Q5" s="26"/>
      <c r="R5" s="27"/>
      <c r="S5" s="27"/>
      <c r="T5" s="27"/>
      <c r="U5" s="27"/>
      <c r="V5" s="27"/>
      <c r="W5" s="148"/>
      <c r="Y5" t="s">
        <v>4</v>
      </c>
      <c r="Z5">
        <f>(90-70)/(LN((90-20)/(70-20)))</f>
        <v>59.44026823976924</v>
      </c>
    </row>
    <row r="6" spans="1:26" s="28" customFormat="1" ht="15">
      <c r="A6" s="19" t="s">
        <v>33</v>
      </c>
      <c r="B6" s="20"/>
      <c r="C6" s="20"/>
      <c r="D6" s="29"/>
      <c r="E6" s="30"/>
      <c r="F6" s="30"/>
      <c r="G6" s="30"/>
      <c r="H6" s="30"/>
      <c r="I6" s="31"/>
      <c r="J6" s="32"/>
      <c r="K6" s="30"/>
      <c r="L6" s="30">
        <v>1.3</v>
      </c>
      <c r="M6" s="30">
        <v>1.3</v>
      </c>
      <c r="N6" s="30">
        <v>1.3</v>
      </c>
      <c r="O6" s="30">
        <v>1.3</v>
      </c>
      <c r="P6" s="33">
        <v>1.3</v>
      </c>
      <c r="Q6" s="29"/>
      <c r="R6" s="30"/>
      <c r="S6" s="30"/>
      <c r="T6" s="30"/>
      <c r="U6" s="30"/>
      <c r="V6" s="30"/>
      <c r="W6" s="31"/>
      <c r="Y6" t="s">
        <v>5</v>
      </c>
      <c r="Z6">
        <f>(75-65)/(LN((75-$B$22)/(65-$B$22)))</f>
        <v>49.83288654563971</v>
      </c>
    </row>
    <row r="7" spans="1:23" s="28" customFormat="1" ht="15" customHeight="1" hidden="1">
      <c r="A7" s="34" t="s">
        <v>6</v>
      </c>
      <c r="B7" s="35"/>
      <c r="C7" s="35"/>
      <c r="D7" s="29"/>
      <c r="E7" s="30"/>
      <c r="F7" s="30"/>
      <c r="G7" s="30"/>
      <c r="H7" s="30"/>
      <c r="I7" s="31"/>
      <c r="J7" s="32"/>
      <c r="K7" s="30"/>
      <c r="L7" s="30"/>
      <c r="M7" s="30"/>
      <c r="N7" s="30"/>
      <c r="O7" s="30"/>
      <c r="P7" s="33"/>
      <c r="Q7" s="29"/>
      <c r="R7" s="30"/>
      <c r="S7" s="30"/>
      <c r="T7" s="30"/>
      <c r="U7" s="30"/>
      <c r="V7" s="30"/>
      <c r="W7" s="31"/>
    </row>
    <row r="8" spans="1:23" s="28" customFormat="1" ht="15">
      <c r="A8" s="36" t="s">
        <v>34</v>
      </c>
      <c r="B8" s="35"/>
      <c r="C8" s="35"/>
      <c r="D8" s="37"/>
      <c r="E8" s="38"/>
      <c r="F8" s="38"/>
      <c r="G8" s="38"/>
      <c r="H8" s="38"/>
      <c r="I8" s="39"/>
      <c r="J8" s="40"/>
      <c r="K8" s="38"/>
      <c r="L8" s="38">
        <v>16.47</v>
      </c>
      <c r="M8" s="38">
        <v>20.01</v>
      </c>
      <c r="N8" s="38">
        <v>24.15</v>
      </c>
      <c r="O8" s="38">
        <v>27.49</v>
      </c>
      <c r="P8" s="41">
        <v>43.83</v>
      </c>
      <c r="Q8" s="37"/>
      <c r="R8" s="38"/>
      <c r="S8" s="38"/>
      <c r="T8" s="38"/>
      <c r="U8" s="38"/>
      <c r="V8" s="38"/>
      <c r="W8" s="39"/>
    </row>
    <row r="9" spans="1:23" s="28" customFormat="1" ht="15.75" thickBot="1">
      <c r="A9" s="42" t="s">
        <v>35</v>
      </c>
      <c r="B9" s="43"/>
      <c r="C9" s="43"/>
      <c r="D9" s="44"/>
      <c r="E9" s="45"/>
      <c r="F9" s="45"/>
      <c r="G9" s="45"/>
      <c r="H9" s="45"/>
      <c r="I9" s="46"/>
      <c r="J9" s="47"/>
      <c r="K9" s="45"/>
      <c r="L9" s="45">
        <v>2.5</v>
      </c>
      <c r="M9" s="45">
        <v>2.84</v>
      </c>
      <c r="N9" s="45">
        <v>3.32</v>
      </c>
      <c r="O9" s="45">
        <v>3.57</v>
      </c>
      <c r="P9" s="48">
        <v>4.4</v>
      </c>
      <c r="Q9" s="44"/>
      <c r="R9" s="45"/>
      <c r="S9" s="45"/>
      <c r="T9" s="45"/>
      <c r="U9" s="45"/>
      <c r="V9" s="45"/>
      <c r="W9" s="46"/>
    </row>
    <row r="10" spans="1:21" s="2" customFormat="1" ht="15.7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3" s="2" customFormat="1" ht="15">
      <c r="A11" s="4" t="s">
        <v>0</v>
      </c>
      <c r="B11" s="5"/>
      <c r="C11" s="5"/>
      <c r="D11" s="215" t="s">
        <v>7</v>
      </c>
      <c r="E11" s="216"/>
      <c r="F11" s="216"/>
      <c r="G11" s="216"/>
      <c r="H11" s="216"/>
      <c r="I11" s="217"/>
      <c r="J11" s="215" t="s">
        <v>8</v>
      </c>
      <c r="K11" s="216"/>
      <c r="L11" s="216"/>
      <c r="M11" s="216"/>
      <c r="N11" s="216"/>
      <c r="O11" s="216"/>
      <c r="P11" s="217"/>
      <c r="Q11" s="215" t="s">
        <v>9</v>
      </c>
      <c r="R11" s="243"/>
      <c r="S11" s="243"/>
      <c r="T11" s="243"/>
      <c r="U11" s="243"/>
      <c r="V11" s="243"/>
      <c r="W11" s="244"/>
    </row>
    <row r="12" spans="1:23" s="2" customFormat="1" ht="15.75" thickBot="1">
      <c r="A12" s="10" t="s">
        <v>30</v>
      </c>
      <c r="B12" s="11"/>
      <c r="C12" s="11"/>
      <c r="D12" s="51">
        <v>300</v>
      </c>
      <c r="E12" s="16">
        <v>400</v>
      </c>
      <c r="F12" s="16">
        <v>500</v>
      </c>
      <c r="G12" s="16">
        <v>600</v>
      </c>
      <c r="H12" s="13">
        <v>700</v>
      </c>
      <c r="I12" s="18">
        <v>900</v>
      </c>
      <c r="J12" s="15">
        <v>200</v>
      </c>
      <c r="K12" s="16">
        <v>300</v>
      </c>
      <c r="L12" s="16">
        <v>400</v>
      </c>
      <c r="M12" s="16">
        <v>500</v>
      </c>
      <c r="N12" s="16">
        <v>600</v>
      </c>
      <c r="O12" s="13">
        <v>700</v>
      </c>
      <c r="P12" s="18">
        <v>900</v>
      </c>
      <c r="Q12" s="12">
        <v>200</v>
      </c>
      <c r="R12" s="13">
        <v>300</v>
      </c>
      <c r="S12" s="13">
        <v>400</v>
      </c>
      <c r="T12" s="13">
        <v>500</v>
      </c>
      <c r="U12" s="13">
        <v>600</v>
      </c>
      <c r="V12" s="149">
        <v>700</v>
      </c>
      <c r="W12" s="14">
        <v>900</v>
      </c>
    </row>
    <row r="13" spans="1:23" s="28" customFormat="1" ht="15">
      <c r="A13" s="19" t="s">
        <v>37</v>
      </c>
      <c r="B13" s="20" t="s">
        <v>3</v>
      </c>
      <c r="C13" s="20"/>
      <c r="D13" s="21">
        <v>686</v>
      </c>
      <c r="E13" s="22">
        <v>865</v>
      </c>
      <c r="F13" s="22">
        <v>1033</v>
      </c>
      <c r="G13" s="22">
        <v>1187</v>
      </c>
      <c r="H13" s="22"/>
      <c r="I13" s="23">
        <v>1612</v>
      </c>
      <c r="J13" s="24">
        <v>641</v>
      </c>
      <c r="K13" s="22">
        <v>875</v>
      </c>
      <c r="L13" s="22">
        <v>1101</v>
      </c>
      <c r="M13" s="22">
        <v>1314</v>
      </c>
      <c r="N13" s="22">
        <v>1515</v>
      </c>
      <c r="O13" s="22">
        <v>1708</v>
      </c>
      <c r="P13" s="23">
        <v>2071</v>
      </c>
      <c r="Q13" s="26">
        <v>983</v>
      </c>
      <c r="R13" s="27">
        <v>1236</v>
      </c>
      <c r="S13" s="27">
        <v>1532</v>
      </c>
      <c r="T13" s="27">
        <v>1822</v>
      </c>
      <c r="U13" s="27">
        <v>2110</v>
      </c>
      <c r="V13" s="147"/>
      <c r="W13" s="148">
        <v>2992</v>
      </c>
    </row>
    <row r="14" spans="1:23" s="28" customFormat="1" ht="15">
      <c r="A14" s="19" t="s">
        <v>33</v>
      </c>
      <c r="B14" s="20"/>
      <c r="C14" s="20"/>
      <c r="D14" s="29">
        <v>1.32</v>
      </c>
      <c r="E14" s="30">
        <v>1.31</v>
      </c>
      <c r="F14" s="30">
        <v>1.3</v>
      </c>
      <c r="G14" s="30">
        <v>1.32</v>
      </c>
      <c r="H14" s="30"/>
      <c r="I14" s="31">
        <v>1.33</v>
      </c>
      <c r="J14" s="32">
        <v>1.3098</v>
      </c>
      <c r="K14" s="30">
        <v>1.32</v>
      </c>
      <c r="L14" s="30">
        <v>1.32</v>
      </c>
      <c r="M14" s="30">
        <v>1.32</v>
      </c>
      <c r="N14" s="30">
        <v>1.33</v>
      </c>
      <c r="O14" s="30">
        <v>1.33</v>
      </c>
      <c r="P14" s="31">
        <v>1.33</v>
      </c>
      <c r="Q14" s="29">
        <v>1.2998</v>
      </c>
      <c r="R14" s="30">
        <v>1.31</v>
      </c>
      <c r="S14" s="30">
        <v>1.32</v>
      </c>
      <c r="T14" s="30">
        <v>1.32</v>
      </c>
      <c r="U14" s="30">
        <v>1.33</v>
      </c>
      <c r="V14" s="145"/>
      <c r="W14" s="31">
        <v>1.33</v>
      </c>
    </row>
    <row r="15" spans="1:23" s="28" customFormat="1" ht="15" hidden="1">
      <c r="A15" s="34" t="s">
        <v>6</v>
      </c>
      <c r="B15" s="35"/>
      <c r="C15" s="35"/>
      <c r="D15" s="29"/>
      <c r="E15" s="30"/>
      <c r="F15" s="30"/>
      <c r="G15" s="30"/>
      <c r="H15" s="30"/>
      <c r="I15" s="31"/>
      <c r="J15" s="32"/>
      <c r="K15" s="30"/>
      <c r="L15" s="30"/>
      <c r="M15" s="30"/>
      <c r="N15" s="30"/>
      <c r="O15" s="30"/>
      <c r="P15" s="31"/>
      <c r="Q15" s="29"/>
      <c r="R15" s="30"/>
      <c r="S15" s="30"/>
      <c r="T15" s="30"/>
      <c r="U15" s="30"/>
      <c r="V15" s="145"/>
      <c r="W15" s="31"/>
    </row>
    <row r="16" spans="1:23" s="28" customFormat="1" ht="15">
      <c r="A16" s="36" t="s">
        <v>34</v>
      </c>
      <c r="B16" s="35"/>
      <c r="C16" s="35"/>
      <c r="D16" s="37">
        <v>15.95</v>
      </c>
      <c r="E16" s="38">
        <v>24.12</v>
      </c>
      <c r="F16" s="38">
        <v>29.35</v>
      </c>
      <c r="G16" s="38">
        <v>35.32</v>
      </c>
      <c r="H16" s="38"/>
      <c r="I16" s="39">
        <v>52.48</v>
      </c>
      <c r="J16" s="40">
        <v>14.43</v>
      </c>
      <c r="K16" s="38">
        <v>20.51</v>
      </c>
      <c r="L16" s="38">
        <v>27.38</v>
      </c>
      <c r="M16" s="38">
        <v>32.82</v>
      </c>
      <c r="N16" s="38">
        <v>39.5</v>
      </c>
      <c r="O16" s="38">
        <v>45.73</v>
      </c>
      <c r="P16" s="39">
        <v>58.24</v>
      </c>
      <c r="Q16" s="37">
        <v>21.36</v>
      </c>
      <c r="R16" s="38"/>
      <c r="S16" s="38"/>
      <c r="T16" s="38"/>
      <c r="U16" s="38"/>
      <c r="V16" s="146"/>
      <c r="W16" s="39"/>
    </row>
    <row r="17" spans="1:23" s="28" customFormat="1" ht="15.75" thickBot="1">
      <c r="A17" s="42" t="s">
        <v>35</v>
      </c>
      <c r="B17" s="43"/>
      <c r="C17" s="43"/>
      <c r="D17" s="44">
        <v>3.57</v>
      </c>
      <c r="E17" s="45">
        <v>4.3</v>
      </c>
      <c r="F17" s="45">
        <v>5.3</v>
      </c>
      <c r="G17" s="45">
        <v>6.3</v>
      </c>
      <c r="H17" s="45"/>
      <c r="I17" s="46">
        <v>9</v>
      </c>
      <c r="J17" s="47">
        <v>2.67</v>
      </c>
      <c r="K17" s="45">
        <v>3.57</v>
      </c>
      <c r="L17" s="45">
        <v>4.48</v>
      </c>
      <c r="M17" s="45">
        <v>5.38</v>
      </c>
      <c r="N17" s="45">
        <v>6.26</v>
      </c>
      <c r="O17" s="45">
        <v>7.12</v>
      </c>
      <c r="P17" s="46">
        <v>8.8</v>
      </c>
      <c r="Q17" s="44">
        <v>4</v>
      </c>
      <c r="R17" s="45">
        <v>5.29</v>
      </c>
      <c r="S17" s="45">
        <v>6.71</v>
      </c>
      <c r="T17" s="45">
        <v>8.07</v>
      </c>
      <c r="U17" s="45">
        <v>9.39</v>
      </c>
      <c r="V17" s="144"/>
      <c r="W17" s="46">
        <v>13.02</v>
      </c>
    </row>
    <row r="18" spans="1:21" s="2" customFormat="1" ht="16.5" thickBot="1">
      <c r="A18" s="52"/>
      <c r="B18" s="53"/>
      <c r="C18" s="53"/>
      <c r="D18" s="54"/>
      <c r="E18" s="54"/>
      <c r="F18" s="54"/>
      <c r="G18" s="55"/>
      <c r="H18" s="55"/>
      <c r="I18" s="55"/>
      <c r="J18" s="54"/>
      <c r="K18" s="54"/>
      <c r="L18" s="54"/>
      <c r="M18" s="54"/>
      <c r="N18" s="54"/>
      <c r="O18" s="55"/>
      <c r="P18" s="54"/>
      <c r="Q18" s="54"/>
      <c r="R18" s="54"/>
      <c r="S18" s="54"/>
      <c r="T18" s="54"/>
      <c r="U18" s="54"/>
    </row>
    <row r="19" spans="1:21" s="2" customFormat="1" ht="15.75" thickBot="1">
      <c r="A19" s="218" t="s">
        <v>26</v>
      </c>
      <c r="B19" s="219"/>
      <c r="C19" s="220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2" customFormat="1" ht="15">
      <c r="A20" s="57" t="s">
        <v>27</v>
      </c>
      <c r="B20" s="58">
        <v>75</v>
      </c>
      <c r="C20" s="59" t="s">
        <v>10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2" customFormat="1" ht="15">
      <c r="A21" s="60" t="s">
        <v>28</v>
      </c>
      <c r="B21" s="207">
        <v>65</v>
      </c>
      <c r="C21" s="61" t="s">
        <v>10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3" s="2" customFormat="1" ht="15">
      <c r="A22" s="62" t="s">
        <v>29</v>
      </c>
      <c r="B22" s="63">
        <v>20</v>
      </c>
      <c r="C22" s="64" t="s">
        <v>10</v>
      </c>
    </row>
    <row r="23" spans="1:3" s="2" customFormat="1" ht="15.75" hidden="1" thickBot="1">
      <c r="A23" s="65" t="s">
        <v>11</v>
      </c>
      <c r="B23" s="66">
        <f>(B20-B21)/(LN((B20-B22)/(B21-B22)))</f>
        <v>49.83288654563971</v>
      </c>
      <c r="C23" s="67" t="s">
        <v>10</v>
      </c>
    </row>
    <row r="24" spans="1:3" s="69" customFormat="1" ht="15" hidden="1">
      <c r="A24" s="68" t="s">
        <v>12</v>
      </c>
      <c r="B24">
        <f>(75-65)/(LN((75-20)/(65-20)))</f>
        <v>49.83288654563971</v>
      </c>
      <c r="C24" s="68" t="s">
        <v>13</v>
      </c>
    </row>
    <row r="25" spans="1:3" s="69" customFormat="1" ht="15">
      <c r="A25" s="68"/>
      <c r="B25" s="70"/>
      <c r="C25" s="68"/>
    </row>
    <row r="26" spans="2:23" s="2" customFormat="1" ht="16.5" thickBot="1">
      <c r="B26" s="71"/>
      <c r="C26" s="71"/>
      <c r="D26" s="71"/>
      <c r="E26" s="71"/>
      <c r="F26" s="71">
        <f>B20</f>
        <v>75</v>
      </c>
      <c r="G26" s="71">
        <f>B21</f>
        <v>65</v>
      </c>
      <c r="H26" s="71">
        <f>B22</f>
        <v>20</v>
      </c>
      <c r="I26" s="71" t="s">
        <v>14</v>
      </c>
      <c r="K26" s="71"/>
      <c r="L26" s="71"/>
      <c r="M26" s="71"/>
      <c r="N26" s="71"/>
      <c r="O26" s="71"/>
      <c r="P26" s="71"/>
      <c r="Q26" s="72"/>
      <c r="R26" s="72"/>
      <c r="S26" s="72"/>
      <c r="T26" s="72"/>
      <c r="W26" s="1"/>
    </row>
    <row r="27" spans="2:23" s="2" customFormat="1" ht="15.75" customHeight="1">
      <c r="B27" s="210" t="s">
        <v>0</v>
      </c>
      <c r="C27" s="212"/>
      <c r="D27" s="210"/>
      <c r="E27" s="211"/>
      <c r="F27" s="211"/>
      <c r="G27" s="211"/>
      <c r="H27" s="211"/>
      <c r="I27" s="212"/>
      <c r="J27" s="210" t="s">
        <v>1</v>
      </c>
      <c r="K27" s="213"/>
      <c r="L27" s="213"/>
      <c r="M27" s="213"/>
      <c r="N27" s="213"/>
      <c r="O27" s="213"/>
      <c r="P27" s="214"/>
      <c r="Q27" s="210" t="s">
        <v>16</v>
      </c>
      <c r="R27" s="211"/>
      <c r="S27" s="211"/>
      <c r="T27" s="211"/>
      <c r="U27" s="211"/>
      <c r="V27" s="211"/>
      <c r="W27" s="212"/>
    </row>
    <row r="28" spans="1:25" s="2" customFormat="1" ht="16.5" thickBot="1">
      <c r="A28" s="73"/>
      <c r="B28" s="223" t="s">
        <v>31</v>
      </c>
      <c r="C28" s="224"/>
      <c r="D28" s="75">
        <v>300</v>
      </c>
      <c r="E28" s="75">
        <v>400</v>
      </c>
      <c r="F28" s="75">
        <v>500</v>
      </c>
      <c r="G28" s="75">
        <v>600</v>
      </c>
      <c r="H28" s="75">
        <v>700</v>
      </c>
      <c r="I28" s="76">
        <v>900</v>
      </c>
      <c r="J28" s="75">
        <v>200</v>
      </c>
      <c r="K28" s="75">
        <v>300</v>
      </c>
      <c r="L28" s="75">
        <v>400</v>
      </c>
      <c r="M28" s="75">
        <v>500</v>
      </c>
      <c r="N28" s="75">
        <v>600</v>
      </c>
      <c r="O28" s="93">
        <v>700</v>
      </c>
      <c r="P28" s="93">
        <v>900</v>
      </c>
      <c r="Q28" s="94">
        <v>200</v>
      </c>
      <c r="R28" s="75">
        <v>300</v>
      </c>
      <c r="S28" s="75">
        <v>400</v>
      </c>
      <c r="T28" s="75">
        <v>500</v>
      </c>
      <c r="U28" s="75">
        <v>600</v>
      </c>
      <c r="V28" s="93">
        <v>700</v>
      </c>
      <c r="W28" s="76">
        <v>900</v>
      </c>
      <c r="Y28" s="1"/>
    </row>
    <row r="29" spans="1:25" s="2" customFormat="1" ht="15.75" customHeight="1">
      <c r="A29" s="230" t="s">
        <v>36</v>
      </c>
      <c r="B29" s="221">
        <v>300</v>
      </c>
      <c r="C29" s="222"/>
      <c r="D29" s="78">
        <f>(($B$23/50)^D$6)*(D$5/1000*$B29)</f>
        <v>0</v>
      </c>
      <c r="E29" s="79">
        <f>(($B$23/50)^E$6)*(E$5/1000*$B29)</f>
        <v>0</v>
      </c>
      <c r="F29" s="79">
        <f>(($B$23/50)^F$6)*(F$5/1000*$B29)</f>
        <v>0</v>
      </c>
      <c r="G29" s="79">
        <f>(($B$23/50)^G$6)*(G$5/1000*$B29)</f>
        <v>0</v>
      </c>
      <c r="H29" s="79">
        <v>0</v>
      </c>
      <c r="I29" s="80">
        <f>(($B$23/50)^I$6)*(I$5/1000*$B29)</f>
        <v>0</v>
      </c>
      <c r="J29" s="81">
        <v>0</v>
      </c>
      <c r="K29" s="79">
        <f>(($B$23/50)^K$6)*(K$5/1000*$B29)</f>
        <v>0</v>
      </c>
      <c r="L29" s="79">
        <v>0</v>
      </c>
      <c r="M29" s="79">
        <v>0</v>
      </c>
      <c r="N29" s="79">
        <v>0</v>
      </c>
      <c r="O29" s="79">
        <v>0</v>
      </c>
      <c r="P29" s="155">
        <v>0</v>
      </c>
      <c r="Q29" s="78">
        <v>0</v>
      </c>
      <c r="R29" s="79">
        <f>(($B$23/50)^R$6)*(R$5/1000*$B29)</f>
        <v>0</v>
      </c>
      <c r="S29" s="79">
        <f>(($B$23/50)^S$6)*(S$5/1000*$B29)</f>
        <v>0</v>
      </c>
      <c r="T29" s="79">
        <f>(($B$23/50)^T$6)*(T$5/1000*$B29)</f>
        <v>0</v>
      </c>
      <c r="U29" s="79">
        <f>(($B$23/50)^U$6)*(U$5/1000*$B29)</f>
        <v>0</v>
      </c>
      <c r="V29" s="79">
        <v>0</v>
      </c>
      <c r="W29" s="80">
        <f>(($B$23/50)^W$6)*(W$5/1000*$B29)</f>
        <v>0</v>
      </c>
      <c r="X29" s="240" t="s">
        <v>36</v>
      </c>
      <c r="Y29" s="1"/>
    </row>
    <row r="30" spans="1:25" s="2" customFormat="1" ht="15.75">
      <c r="A30" s="231"/>
      <c r="B30" s="221">
        <v>400</v>
      </c>
      <c r="C30" s="222"/>
      <c r="D30" s="83">
        <f aca="true" t="shared" si="0" ref="D30:D49">$D$5*(($B$23/$B$24)^$D$6)*$B30/1000</f>
        <v>0</v>
      </c>
      <c r="E30" s="83">
        <f aca="true" t="shared" si="1" ref="E30:E49">$E$5*(($B$23/$B$24)^$E$6)*$B30/1000</f>
        <v>0</v>
      </c>
      <c r="F30" s="83">
        <f aca="true" t="shared" si="2" ref="F30:F49">$F$5*(($B$23/$B$24)^$F$6)*$B30/1000</f>
        <v>0</v>
      </c>
      <c r="G30" s="83">
        <f aca="true" t="shared" si="3" ref="G30:G49">$G$5*(($B$23/$B$24)^$G$6)*$B30/1000</f>
        <v>0</v>
      </c>
      <c r="H30" s="83">
        <f aca="true" t="shared" si="4" ref="H30:H49">$H$5*(($B$23/$B$24)^$H$6)*$B30/1000</f>
        <v>0</v>
      </c>
      <c r="I30" s="84">
        <f aca="true" t="shared" si="5" ref="I30:I49">$I$5*(($B$23/$B$24)^$I$6)*$B30/1000</f>
        <v>0</v>
      </c>
      <c r="J30" s="85">
        <v>0</v>
      </c>
      <c r="K30" s="83">
        <v>0</v>
      </c>
      <c r="L30" s="83">
        <v>0</v>
      </c>
      <c r="M30" s="83">
        <f>$M$5*(($B$23/$B$24)^$M$6)*$B30/1000</f>
        <v>259.6</v>
      </c>
      <c r="N30" s="83">
        <v>0</v>
      </c>
      <c r="O30" s="83">
        <f>$O$5*(($B$23/$B$24)^$O$6)*$B30/1000</f>
        <v>344.4</v>
      </c>
      <c r="P30" s="97">
        <f>$P$5*(($B$23/$B$24)^$P$6)*$B30/1000</f>
        <v>425.2</v>
      </c>
      <c r="Q30" s="82">
        <v>0</v>
      </c>
      <c r="R30" s="83">
        <f aca="true" t="shared" si="6" ref="R30:R49">$R$5*(($B$23/$B$24)^$R$6)*$B30/1000</f>
        <v>0</v>
      </c>
      <c r="S30" s="83">
        <f aca="true" t="shared" si="7" ref="S30:S49">$S$5*(($B$23/$B$24)^$S$6)*$B30/1000</f>
        <v>0</v>
      </c>
      <c r="T30" s="83">
        <f aca="true" t="shared" si="8" ref="T30:T49">$T$5*(($B$23/$B$24)^$T$6)*$B30/1000</f>
        <v>0</v>
      </c>
      <c r="U30" s="83">
        <v>0</v>
      </c>
      <c r="V30" s="83">
        <v>0</v>
      </c>
      <c r="W30" s="84">
        <v>0</v>
      </c>
      <c r="X30" s="241"/>
      <c r="Y30" s="1"/>
    </row>
    <row r="31" spans="1:25" s="2" customFormat="1" ht="15.75">
      <c r="A31" s="231"/>
      <c r="B31" s="221">
        <v>500</v>
      </c>
      <c r="C31" s="222"/>
      <c r="D31" s="83">
        <f t="shared" si="0"/>
        <v>0</v>
      </c>
      <c r="E31" s="83">
        <f t="shared" si="1"/>
        <v>0</v>
      </c>
      <c r="F31" s="83">
        <f t="shared" si="2"/>
        <v>0</v>
      </c>
      <c r="G31" s="83">
        <f t="shared" si="3"/>
        <v>0</v>
      </c>
      <c r="H31" s="83">
        <f t="shared" si="4"/>
        <v>0</v>
      </c>
      <c r="I31" s="84">
        <f t="shared" si="5"/>
        <v>0</v>
      </c>
      <c r="J31" s="85">
        <v>0</v>
      </c>
      <c r="K31" s="83">
        <f>$K$5*(($B$23/$B$24)^$K$6)*$B31/1000</f>
        <v>0</v>
      </c>
      <c r="L31" s="83">
        <f>$L$5*(($B$23/$B$24)^$L$6)*$B31/1000</f>
        <v>269.5</v>
      </c>
      <c r="M31" s="83">
        <f>$M$5*(($B$23/$B$24)^$M$6)*$B31/1000</f>
        <v>324.5</v>
      </c>
      <c r="N31" s="83">
        <f>$N$5*(($B$23/$B$24)^$N$6)*$B31/1000</f>
        <v>392</v>
      </c>
      <c r="O31" s="83">
        <f>$O$5*(($B$23/$B$24)^$O$6)*$B31/1000</f>
        <v>430.5</v>
      </c>
      <c r="P31" s="97">
        <f>$P$5*(($B$23/$B$24)^$P$6)*$B31/1000</f>
        <v>531.5</v>
      </c>
      <c r="Q31" s="82">
        <v>0</v>
      </c>
      <c r="R31" s="83">
        <f t="shared" si="6"/>
        <v>0</v>
      </c>
      <c r="S31" s="83">
        <f t="shared" si="7"/>
        <v>0</v>
      </c>
      <c r="T31" s="83">
        <f t="shared" si="8"/>
        <v>0</v>
      </c>
      <c r="U31" s="83">
        <v>0</v>
      </c>
      <c r="V31" s="83">
        <v>0</v>
      </c>
      <c r="W31" s="84">
        <f>$W$5*(($B$23/$B$24)^$W$6)*$B31/1000</f>
        <v>0</v>
      </c>
      <c r="X31" s="241"/>
      <c r="Y31" s="1"/>
    </row>
    <row r="32" spans="1:25" s="2" customFormat="1" ht="15.75">
      <c r="A32" s="231"/>
      <c r="B32" s="221">
        <v>600</v>
      </c>
      <c r="C32" s="222"/>
      <c r="D32" s="83">
        <f t="shared" si="0"/>
        <v>0</v>
      </c>
      <c r="E32" s="83">
        <f t="shared" si="1"/>
        <v>0</v>
      </c>
      <c r="F32" s="83">
        <f t="shared" si="2"/>
        <v>0</v>
      </c>
      <c r="G32" s="83">
        <f t="shared" si="3"/>
        <v>0</v>
      </c>
      <c r="H32" s="83">
        <f t="shared" si="4"/>
        <v>0</v>
      </c>
      <c r="I32" s="84">
        <f t="shared" si="5"/>
        <v>0</v>
      </c>
      <c r="J32" s="85">
        <v>0</v>
      </c>
      <c r="K32" s="83">
        <f>$K$5*(($B$23/$B$24)^$K$6)*$B32/1000</f>
        <v>0</v>
      </c>
      <c r="L32" s="83">
        <f>$L$5*(($B$23/$B$24)^$L$6)*$B32/1000</f>
        <v>323.4</v>
      </c>
      <c r="M32" s="83">
        <f>$M$5*(($B$23/$B$24)^$M$6)*$B32/1000</f>
        <v>389.4</v>
      </c>
      <c r="N32" s="83">
        <f>$N$5*(($B$23/$B$24)^$N$6)*$B32/1000</f>
        <v>470.4</v>
      </c>
      <c r="O32" s="83">
        <f>$O$5*(($B$23/$B$24)^$O$6)*$B32/1000</f>
        <v>516.6</v>
      </c>
      <c r="P32" s="97">
        <f>$P$5*(($B$23/$B$24)^$P$6)*$B32/1000</f>
        <v>637.8</v>
      </c>
      <c r="Q32" s="82">
        <v>0</v>
      </c>
      <c r="R32" s="83">
        <f t="shared" si="6"/>
        <v>0</v>
      </c>
      <c r="S32" s="83">
        <f t="shared" si="7"/>
        <v>0</v>
      </c>
      <c r="T32" s="83">
        <f t="shared" si="8"/>
        <v>0</v>
      </c>
      <c r="U32" s="83">
        <f>$U$5*(($B$23/$B$24)^$U$6)*$B32/1000</f>
        <v>0</v>
      </c>
      <c r="V32" s="83">
        <f>$V$5*(($B$23/$B$24)^$V$6)*$B32/1000</f>
        <v>0</v>
      </c>
      <c r="W32" s="84">
        <f>$W$5*(($B$23/$B$24)^$W$6)*$B32/1000</f>
        <v>0</v>
      </c>
      <c r="X32" s="241"/>
      <c r="Y32" s="1"/>
    </row>
    <row r="33" spans="1:25" s="2" customFormat="1" ht="15.75">
      <c r="A33" s="231"/>
      <c r="B33" s="221">
        <v>700</v>
      </c>
      <c r="C33" s="222"/>
      <c r="D33" s="83">
        <f t="shared" si="0"/>
        <v>0</v>
      </c>
      <c r="E33" s="83">
        <f t="shared" si="1"/>
        <v>0</v>
      </c>
      <c r="F33" s="83">
        <f t="shared" si="2"/>
        <v>0</v>
      </c>
      <c r="G33" s="83">
        <f t="shared" si="3"/>
        <v>0</v>
      </c>
      <c r="H33" s="83">
        <f t="shared" si="4"/>
        <v>0</v>
      </c>
      <c r="I33" s="84">
        <f t="shared" si="5"/>
        <v>0</v>
      </c>
      <c r="J33" s="85">
        <v>0</v>
      </c>
      <c r="K33" s="83">
        <v>0</v>
      </c>
      <c r="L33" s="83">
        <v>0</v>
      </c>
      <c r="M33" s="83">
        <f>$M$5*(($B$23/$B$24)^$M$6)*$B33/1000</f>
        <v>454.3</v>
      </c>
      <c r="N33" s="83">
        <f>$N$5*(($B$23/$B$24)^$N$6)*$B33/1000</f>
        <v>548.8</v>
      </c>
      <c r="O33" s="83">
        <v>0</v>
      </c>
      <c r="P33" s="97">
        <v>0</v>
      </c>
      <c r="Q33" s="82">
        <v>0</v>
      </c>
      <c r="R33" s="83">
        <f t="shared" si="6"/>
        <v>0</v>
      </c>
      <c r="S33" s="83">
        <f t="shared" si="7"/>
        <v>0</v>
      </c>
      <c r="T33" s="83">
        <f t="shared" si="8"/>
        <v>0</v>
      </c>
      <c r="U33" s="83">
        <v>0</v>
      </c>
      <c r="V33" s="83">
        <v>0</v>
      </c>
      <c r="W33" s="84">
        <v>0</v>
      </c>
      <c r="X33" s="241"/>
      <c r="Y33" s="1"/>
    </row>
    <row r="34" spans="1:25" s="2" customFormat="1" ht="15.75">
      <c r="A34" s="231"/>
      <c r="B34" s="221">
        <v>800</v>
      </c>
      <c r="C34" s="222"/>
      <c r="D34" s="83">
        <f t="shared" si="0"/>
        <v>0</v>
      </c>
      <c r="E34" s="83">
        <f t="shared" si="1"/>
        <v>0</v>
      </c>
      <c r="F34" s="83">
        <f t="shared" si="2"/>
        <v>0</v>
      </c>
      <c r="G34" s="83">
        <f t="shared" si="3"/>
        <v>0</v>
      </c>
      <c r="H34" s="83">
        <f t="shared" si="4"/>
        <v>0</v>
      </c>
      <c r="I34" s="84">
        <f t="shared" si="5"/>
        <v>0</v>
      </c>
      <c r="J34" s="85">
        <v>0</v>
      </c>
      <c r="K34" s="83">
        <f>$K$5*(($B$23/$B$24)^$K$6)*$B34/1000</f>
        <v>0</v>
      </c>
      <c r="L34" s="83">
        <f>$L$5*(($B$23/$B$24)^$L$6)*$B34/1000</f>
        <v>431.2</v>
      </c>
      <c r="M34" s="83">
        <f>$M$5*(($B$23/$B$24)^$M$6)*$B34/1000</f>
        <v>519.2</v>
      </c>
      <c r="N34" s="83">
        <f>$N$5*(($B$23/$B$24)^$N$6)*$B34/1000</f>
        <v>627.2</v>
      </c>
      <c r="O34" s="83">
        <f>$O$5*(($B$23/$B$24)^$O$6)*$B34/1000</f>
        <v>688.8</v>
      </c>
      <c r="P34" s="97">
        <f>$P$5*(($B$23/$B$24)^$P$6)*$B34/1000</f>
        <v>850.4</v>
      </c>
      <c r="Q34" s="82">
        <v>0</v>
      </c>
      <c r="R34" s="83">
        <f t="shared" si="6"/>
        <v>0</v>
      </c>
      <c r="S34" s="83">
        <f t="shared" si="7"/>
        <v>0</v>
      </c>
      <c r="T34" s="83">
        <f t="shared" si="8"/>
        <v>0</v>
      </c>
      <c r="U34" s="83">
        <f>$U$5*(($B$23/$B$24)^$U$6)*$B34/1000</f>
        <v>0</v>
      </c>
      <c r="V34" s="83">
        <f>$V$5*(($B$23/$B$24)^$V$6)*$B34/1000</f>
        <v>0</v>
      </c>
      <c r="W34" s="84">
        <f>$W$5*(($B$23/$B$24)^$W$6)*$B34/1000</f>
        <v>0</v>
      </c>
      <c r="X34" s="241"/>
      <c r="Y34" s="1"/>
    </row>
    <row r="35" spans="1:25" s="2" customFormat="1" ht="15.75">
      <c r="A35" s="231"/>
      <c r="B35" s="221">
        <v>900</v>
      </c>
      <c r="C35" s="222"/>
      <c r="D35" s="83">
        <f t="shared" si="0"/>
        <v>0</v>
      </c>
      <c r="E35" s="83">
        <f t="shared" si="1"/>
        <v>0</v>
      </c>
      <c r="F35" s="83">
        <f t="shared" si="2"/>
        <v>0</v>
      </c>
      <c r="G35" s="83">
        <f t="shared" si="3"/>
        <v>0</v>
      </c>
      <c r="H35" s="83">
        <f t="shared" si="4"/>
        <v>0</v>
      </c>
      <c r="I35" s="84">
        <f t="shared" si="5"/>
        <v>0</v>
      </c>
      <c r="J35" s="85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97">
        <v>0</v>
      </c>
      <c r="Q35" s="82">
        <v>0</v>
      </c>
      <c r="R35" s="83">
        <f t="shared" si="6"/>
        <v>0</v>
      </c>
      <c r="S35" s="83">
        <f t="shared" si="7"/>
        <v>0</v>
      </c>
      <c r="T35" s="83">
        <f t="shared" si="8"/>
        <v>0</v>
      </c>
      <c r="U35" s="83">
        <v>0</v>
      </c>
      <c r="V35" s="83">
        <v>0</v>
      </c>
      <c r="W35" s="84">
        <v>0</v>
      </c>
      <c r="X35" s="241"/>
      <c r="Y35" s="1"/>
    </row>
    <row r="36" spans="1:25" s="2" customFormat="1" ht="15.75">
      <c r="A36" s="231"/>
      <c r="B36" s="221">
        <v>1000</v>
      </c>
      <c r="C36" s="222"/>
      <c r="D36" s="83">
        <f t="shared" si="0"/>
        <v>0</v>
      </c>
      <c r="E36" s="83">
        <f t="shared" si="1"/>
        <v>0</v>
      </c>
      <c r="F36" s="83">
        <f t="shared" si="2"/>
        <v>0</v>
      </c>
      <c r="G36" s="83">
        <f t="shared" si="3"/>
        <v>0</v>
      </c>
      <c r="H36" s="83">
        <f t="shared" si="4"/>
        <v>0</v>
      </c>
      <c r="I36" s="84">
        <f t="shared" si="5"/>
        <v>0</v>
      </c>
      <c r="J36" s="85">
        <v>0</v>
      </c>
      <c r="K36" s="83">
        <f>$K$5*(($B$23/$B$24)^$K$6)*$B36/1000</f>
        <v>0</v>
      </c>
      <c r="L36" s="83">
        <f>$L$5*(($B$23/$B$24)^$L$6)*$B36/1000</f>
        <v>539</v>
      </c>
      <c r="M36" s="83">
        <f>$M$5*(($B$23/$B$24)^$M$6)*$B36/1000</f>
        <v>649</v>
      </c>
      <c r="N36" s="83">
        <f>$N$5*(($B$23/$B$24)^$N$6)*$B36/1000</f>
        <v>784</v>
      </c>
      <c r="O36" s="83">
        <f>$O$5*(($B$23/$B$24)^$O$6)*$B36/1000</f>
        <v>861</v>
      </c>
      <c r="P36" s="97">
        <v>0</v>
      </c>
      <c r="Q36" s="82">
        <v>0</v>
      </c>
      <c r="R36" s="83">
        <f t="shared" si="6"/>
        <v>0</v>
      </c>
      <c r="S36" s="83">
        <f t="shared" si="7"/>
        <v>0</v>
      </c>
      <c r="T36" s="83">
        <f t="shared" si="8"/>
        <v>0</v>
      </c>
      <c r="U36" s="83">
        <f>$U$5*(($B$23/$B$24)^$U$6)*$B36/1000</f>
        <v>0</v>
      </c>
      <c r="V36" s="83">
        <v>0</v>
      </c>
      <c r="W36" s="84">
        <v>0</v>
      </c>
      <c r="X36" s="241"/>
      <c r="Y36" s="1"/>
    </row>
    <row r="37" spans="1:25" s="2" customFormat="1" ht="15.75">
      <c r="A37" s="231"/>
      <c r="B37" s="221">
        <v>1100</v>
      </c>
      <c r="C37" s="222"/>
      <c r="D37" s="83">
        <f t="shared" si="0"/>
        <v>0</v>
      </c>
      <c r="E37" s="83">
        <f t="shared" si="1"/>
        <v>0</v>
      </c>
      <c r="F37" s="83">
        <f t="shared" si="2"/>
        <v>0</v>
      </c>
      <c r="G37" s="83">
        <f t="shared" si="3"/>
        <v>0</v>
      </c>
      <c r="H37" s="83">
        <f t="shared" si="4"/>
        <v>0</v>
      </c>
      <c r="I37" s="84">
        <f t="shared" si="5"/>
        <v>0</v>
      </c>
      <c r="J37" s="85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97">
        <v>0</v>
      </c>
      <c r="Q37" s="82">
        <v>0</v>
      </c>
      <c r="R37" s="83">
        <f t="shared" si="6"/>
        <v>0</v>
      </c>
      <c r="S37" s="83">
        <f t="shared" si="7"/>
        <v>0</v>
      </c>
      <c r="T37" s="83">
        <f t="shared" si="8"/>
        <v>0</v>
      </c>
      <c r="U37" s="83">
        <v>0</v>
      </c>
      <c r="V37" s="83">
        <v>0</v>
      </c>
      <c r="W37" s="84">
        <v>0</v>
      </c>
      <c r="X37" s="241"/>
      <c r="Y37" s="1"/>
    </row>
    <row r="38" spans="1:25" s="2" customFormat="1" ht="15.75">
      <c r="A38" s="231"/>
      <c r="B38" s="221">
        <v>1200</v>
      </c>
      <c r="C38" s="222"/>
      <c r="D38" s="83">
        <f t="shared" si="0"/>
        <v>0</v>
      </c>
      <c r="E38" s="83">
        <f t="shared" si="1"/>
        <v>0</v>
      </c>
      <c r="F38" s="83">
        <f t="shared" si="2"/>
        <v>0</v>
      </c>
      <c r="G38" s="83">
        <f t="shared" si="3"/>
        <v>0</v>
      </c>
      <c r="H38" s="83">
        <f t="shared" si="4"/>
        <v>0</v>
      </c>
      <c r="I38" s="84">
        <f t="shared" si="5"/>
        <v>0</v>
      </c>
      <c r="J38" s="85">
        <v>0</v>
      </c>
      <c r="K38" s="83">
        <f>$K$5*(($B$23/$B$24)^$K$6)*$B38/1000</f>
        <v>0</v>
      </c>
      <c r="L38" s="83">
        <f>$L$5*(($B$23/$B$24)^$L$6)*$B38/1000</f>
        <v>646.8</v>
      </c>
      <c r="M38" s="83">
        <f>$M$5*(($B$23/$B$24)^$M$6)*$B38/1000</f>
        <v>778.8</v>
      </c>
      <c r="N38" s="83">
        <f>$N$5*(($B$23/$B$24)^$N$6)*$B38/1000</f>
        <v>940.8</v>
      </c>
      <c r="O38" s="83">
        <v>0</v>
      </c>
      <c r="P38" s="97">
        <v>0</v>
      </c>
      <c r="Q38" s="82">
        <v>0</v>
      </c>
      <c r="R38" s="83">
        <f t="shared" si="6"/>
        <v>0</v>
      </c>
      <c r="S38" s="83">
        <f t="shared" si="7"/>
        <v>0</v>
      </c>
      <c r="T38" s="83">
        <f t="shared" si="8"/>
        <v>0</v>
      </c>
      <c r="U38" s="83">
        <v>0</v>
      </c>
      <c r="V38" s="83">
        <v>0</v>
      </c>
      <c r="W38" s="84">
        <v>0</v>
      </c>
      <c r="X38" s="241"/>
      <c r="Y38" s="1"/>
    </row>
    <row r="39" spans="1:25" s="2" customFormat="1" ht="15.75">
      <c r="A39" s="231"/>
      <c r="B39" s="221">
        <v>1300</v>
      </c>
      <c r="C39" s="222"/>
      <c r="D39" s="83">
        <f t="shared" si="0"/>
        <v>0</v>
      </c>
      <c r="E39" s="83">
        <f t="shared" si="1"/>
        <v>0</v>
      </c>
      <c r="F39" s="83">
        <f t="shared" si="2"/>
        <v>0</v>
      </c>
      <c r="G39" s="83">
        <f t="shared" si="3"/>
        <v>0</v>
      </c>
      <c r="H39" s="83">
        <f t="shared" si="4"/>
        <v>0</v>
      </c>
      <c r="I39" s="84">
        <f t="shared" si="5"/>
        <v>0</v>
      </c>
      <c r="J39" s="85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97">
        <v>0</v>
      </c>
      <c r="Q39" s="82">
        <v>0</v>
      </c>
      <c r="R39" s="83">
        <f t="shared" si="6"/>
        <v>0</v>
      </c>
      <c r="S39" s="83">
        <f t="shared" si="7"/>
        <v>0</v>
      </c>
      <c r="T39" s="83">
        <f t="shared" si="8"/>
        <v>0</v>
      </c>
      <c r="U39" s="83">
        <v>0</v>
      </c>
      <c r="V39" s="83">
        <v>0</v>
      </c>
      <c r="W39" s="84">
        <v>0</v>
      </c>
      <c r="X39" s="241"/>
      <c r="Y39" s="1"/>
    </row>
    <row r="40" spans="1:25" s="2" customFormat="1" ht="15.75">
      <c r="A40" s="231"/>
      <c r="B40" s="221">
        <v>1400</v>
      </c>
      <c r="C40" s="222"/>
      <c r="D40" s="83">
        <f t="shared" si="0"/>
        <v>0</v>
      </c>
      <c r="E40" s="83">
        <f t="shared" si="1"/>
        <v>0</v>
      </c>
      <c r="F40" s="83">
        <f t="shared" si="2"/>
        <v>0</v>
      </c>
      <c r="G40" s="83">
        <f t="shared" si="3"/>
        <v>0</v>
      </c>
      <c r="H40" s="83">
        <f t="shared" si="4"/>
        <v>0</v>
      </c>
      <c r="I40" s="84">
        <f t="shared" si="5"/>
        <v>0</v>
      </c>
      <c r="J40" s="85">
        <v>0</v>
      </c>
      <c r="K40" s="83">
        <f>$K$5*(($B$23/$B$24)^$K$6)*$B40/1000</f>
        <v>0</v>
      </c>
      <c r="L40" s="83">
        <f>$L$5*(($B$23/$B$24)^$L$6)*$B40/1000</f>
        <v>754.6</v>
      </c>
      <c r="M40" s="83">
        <f>$M$5*(($B$23/$B$24)^$M$6)*$B40/1000</f>
        <v>908.6</v>
      </c>
      <c r="N40" s="83">
        <f>$N$5*(($B$23/$B$24)^$N$6)*$B40/1000</f>
        <v>1097.6</v>
      </c>
      <c r="O40" s="83">
        <v>0</v>
      </c>
      <c r="P40" s="97">
        <v>0</v>
      </c>
      <c r="Q40" s="82">
        <v>0</v>
      </c>
      <c r="R40" s="83">
        <f t="shared" si="6"/>
        <v>0</v>
      </c>
      <c r="S40" s="83">
        <f t="shared" si="7"/>
        <v>0</v>
      </c>
      <c r="T40" s="83">
        <f t="shared" si="8"/>
        <v>0</v>
      </c>
      <c r="U40" s="83">
        <v>0</v>
      </c>
      <c r="V40" s="83">
        <v>0</v>
      </c>
      <c r="W40" s="84">
        <v>0</v>
      </c>
      <c r="X40" s="241"/>
      <c r="Y40" s="1"/>
    </row>
    <row r="41" spans="1:25" s="2" customFormat="1" ht="15.75">
      <c r="A41" s="231"/>
      <c r="B41" s="221">
        <v>1500</v>
      </c>
      <c r="C41" s="222"/>
      <c r="D41" s="83">
        <f t="shared" si="0"/>
        <v>0</v>
      </c>
      <c r="E41" s="83">
        <f t="shared" si="1"/>
        <v>0</v>
      </c>
      <c r="F41" s="83">
        <f t="shared" si="2"/>
        <v>0</v>
      </c>
      <c r="G41" s="83">
        <f t="shared" si="3"/>
        <v>0</v>
      </c>
      <c r="H41" s="83">
        <f t="shared" si="4"/>
        <v>0</v>
      </c>
      <c r="I41" s="84">
        <f t="shared" si="5"/>
        <v>0</v>
      </c>
      <c r="J41" s="85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97">
        <v>0</v>
      </c>
      <c r="Q41" s="82">
        <v>0</v>
      </c>
      <c r="R41" s="83">
        <f t="shared" si="6"/>
        <v>0</v>
      </c>
      <c r="S41" s="83">
        <f t="shared" si="7"/>
        <v>0</v>
      </c>
      <c r="T41" s="83">
        <f t="shared" si="8"/>
        <v>0</v>
      </c>
      <c r="U41" s="83">
        <v>0</v>
      </c>
      <c r="V41" s="83">
        <v>0</v>
      </c>
      <c r="W41" s="84">
        <v>0</v>
      </c>
      <c r="X41" s="241"/>
      <c r="Y41" s="1"/>
    </row>
    <row r="42" spans="1:25" s="2" customFormat="1" ht="15.75">
      <c r="A42" s="231"/>
      <c r="B42" s="221">
        <v>1600</v>
      </c>
      <c r="C42" s="222"/>
      <c r="D42" s="83">
        <f t="shared" si="0"/>
        <v>0</v>
      </c>
      <c r="E42" s="83">
        <f t="shared" si="1"/>
        <v>0</v>
      </c>
      <c r="F42" s="83">
        <f t="shared" si="2"/>
        <v>0</v>
      </c>
      <c r="G42" s="83">
        <f t="shared" si="3"/>
        <v>0</v>
      </c>
      <c r="H42" s="83">
        <f t="shared" si="4"/>
        <v>0</v>
      </c>
      <c r="I42" s="84">
        <f t="shared" si="5"/>
        <v>0</v>
      </c>
      <c r="J42" s="85">
        <v>0</v>
      </c>
      <c r="K42" s="83">
        <f aca="true" t="shared" si="9" ref="K42:K49">$K$5*(($B$23/$B$24)^$K$6)*$B42/1000</f>
        <v>0</v>
      </c>
      <c r="L42" s="83">
        <f>$L$5*(($B$23/$B$24)^$L$6)*$B42/1000</f>
        <v>862.4</v>
      </c>
      <c r="M42" s="83">
        <f>$M$5*(($B$23/$B$24)^$M$6)*$B42/1000</f>
        <v>1038.4</v>
      </c>
      <c r="N42" s="83">
        <f>$N$5*(($B$23/$B$24)^$N$6)*$B42/1000</f>
        <v>1254.4</v>
      </c>
      <c r="O42" s="83">
        <v>0</v>
      </c>
      <c r="P42" s="97">
        <v>0</v>
      </c>
      <c r="Q42" s="82">
        <v>0</v>
      </c>
      <c r="R42" s="83">
        <f t="shared" si="6"/>
        <v>0</v>
      </c>
      <c r="S42" s="83">
        <f t="shared" si="7"/>
        <v>0</v>
      </c>
      <c r="T42" s="83">
        <f t="shared" si="8"/>
        <v>0</v>
      </c>
      <c r="U42" s="83">
        <v>0</v>
      </c>
      <c r="V42" s="83">
        <v>0</v>
      </c>
      <c r="W42" s="84">
        <v>0</v>
      </c>
      <c r="X42" s="241"/>
      <c r="Y42" s="1"/>
    </row>
    <row r="43" spans="1:25" s="2" customFormat="1" ht="15.75">
      <c r="A43" s="231"/>
      <c r="B43" s="221">
        <v>1800</v>
      </c>
      <c r="C43" s="222"/>
      <c r="D43" s="83">
        <f t="shared" si="0"/>
        <v>0</v>
      </c>
      <c r="E43" s="83">
        <f t="shared" si="1"/>
        <v>0</v>
      </c>
      <c r="F43" s="83">
        <f t="shared" si="2"/>
        <v>0</v>
      </c>
      <c r="G43" s="83">
        <f t="shared" si="3"/>
        <v>0</v>
      </c>
      <c r="H43" s="83">
        <f t="shared" si="4"/>
        <v>0</v>
      </c>
      <c r="I43" s="84">
        <f t="shared" si="5"/>
        <v>0</v>
      </c>
      <c r="J43" s="85">
        <v>0</v>
      </c>
      <c r="K43" s="83">
        <f t="shared" si="9"/>
        <v>0</v>
      </c>
      <c r="L43" s="83">
        <f>$L$5*(($B$23/$B$24)^$L$6)*$B43/1000</f>
        <v>970.2</v>
      </c>
      <c r="M43" s="83">
        <f>$M$5*(($B$23/$B$24)^$M$6)*$B43/1000</f>
        <v>1168.2</v>
      </c>
      <c r="N43" s="83">
        <v>0</v>
      </c>
      <c r="O43" s="83">
        <v>0</v>
      </c>
      <c r="P43" s="97">
        <v>0</v>
      </c>
      <c r="Q43" s="82">
        <v>0</v>
      </c>
      <c r="R43" s="83">
        <f t="shared" si="6"/>
        <v>0</v>
      </c>
      <c r="S43" s="83">
        <f t="shared" si="7"/>
        <v>0</v>
      </c>
      <c r="T43" s="83">
        <f t="shared" si="8"/>
        <v>0</v>
      </c>
      <c r="U43" s="83">
        <v>0</v>
      </c>
      <c r="V43" s="83">
        <v>0</v>
      </c>
      <c r="W43" s="84">
        <v>0</v>
      </c>
      <c r="X43" s="241"/>
      <c r="Y43" s="1"/>
    </row>
    <row r="44" spans="1:25" s="2" customFormat="1" ht="15.75">
      <c r="A44" s="231"/>
      <c r="B44" s="221">
        <v>2000</v>
      </c>
      <c r="C44" s="222"/>
      <c r="D44" s="83">
        <f t="shared" si="0"/>
        <v>0</v>
      </c>
      <c r="E44" s="83">
        <f t="shared" si="1"/>
        <v>0</v>
      </c>
      <c r="F44" s="83">
        <f t="shared" si="2"/>
        <v>0</v>
      </c>
      <c r="G44" s="83">
        <f t="shared" si="3"/>
        <v>0</v>
      </c>
      <c r="H44" s="83">
        <f t="shared" si="4"/>
        <v>0</v>
      </c>
      <c r="I44" s="84">
        <f t="shared" si="5"/>
        <v>0</v>
      </c>
      <c r="J44" s="85">
        <v>0</v>
      </c>
      <c r="K44" s="83">
        <f t="shared" si="9"/>
        <v>0</v>
      </c>
      <c r="L44" s="83">
        <f>$L$5*(($B$23/$B$24)^$L$6)*$B44/1000</f>
        <v>1078</v>
      </c>
      <c r="M44" s="83">
        <f>$M$5*(($B$23/$B$24)^$M$6)*$B44/1000</f>
        <v>1298</v>
      </c>
      <c r="N44" s="83">
        <v>0</v>
      </c>
      <c r="O44" s="83">
        <v>0</v>
      </c>
      <c r="P44" s="97">
        <v>0</v>
      </c>
      <c r="Q44" s="82">
        <v>0</v>
      </c>
      <c r="R44" s="83">
        <f t="shared" si="6"/>
        <v>0</v>
      </c>
      <c r="S44" s="83">
        <f t="shared" si="7"/>
        <v>0</v>
      </c>
      <c r="T44" s="83">
        <f t="shared" si="8"/>
        <v>0</v>
      </c>
      <c r="U44" s="83">
        <v>0</v>
      </c>
      <c r="V44" s="83">
        <v>0</v>
      </c>
      <c r="W44" s="84">
        <v>0</v>
      </c>
      <c r="X44" s="241"/>
      <c r="Y44" s="1"/>
    </row>
    <row r="45" spans="1:25" s="2" customFormat="1" ht="15.75">
      <c r="A45" s="231"/>
      <c r="B45" s="221">
        <v>2200</v>
      </c>
      <c r="C45" s="222"/>
      <c r="D45" s="83">
        <f t="shared" si="0"/>
        <v>0</v>
      </c>
      <c r="E45" s="83">
        <f t="shared" si="1"/>
        <v>0</v>
      </c>
      <c r="F45" s="83">
        <f t="shared" si="2"/>
        <v>0</v>
      </c>
      <c r="G45" s="83">
        <f t="shared" si="3"/>
        <v>0</v>
      </c>
      <c r="H45" s="83">
        <f t="shared" si="4"/>
        <v>0</v>
      </c>
      <c r="I45" s="84">
        <f t="shared" si="5"/>
        <v>0</v>
      </c>
      <c r="J45" s="85">
        <v>0</v>
      </c>
      <c r="K45" s="83">
        <f t="shared" si="9"/>
        <v>0</v>
      </c>
      <c r="L45" s="83">
        <v>0</v>
      </c>
      <c r="M45" s="83">
        <v>0</v>
      </c>
      <c r="N45" s="83">
        <v>0</v>
      </c>
      <c r="O45" s="83">
        <v>0</v>
      </c>
      <c r="P45" s="97">
        <v>0</v>
      </c>
      <c r="Q45" s="82">
        <v>0</v>
      </c>
      <c r="R45" s="83">
        <f t="shared" si="6"/>
        <v>0</v>
      </c>
      <c r="S45" s="83">
        <f t="shared" si="7"/>
        <v>0</v>
      </c>
      <c r="T45" s="83">
        <f t="shared" si="8"/>
        <v>0</v>
      </c>
      <c r="U45" s="83">
        <v>0</v>
      </c>
      <c r="V45" s="83">
        <v>0</v>
      </c>
      <c r="W45" s="84">
        <v>0</v>
      </c>
      <c r="X45" s="241"/>
      <c r="Y45" s="1"/>
    </row>
    <row r="46" spans="1:25" s="2" customFormat="1" ht="15.75">
      <c r="A46" s="231"/>
      <c r="B46" s="221">
        <v>2400</v>
      </c>
      <c r="C46" s="222"/>
      <c r="D46" s="83">
        <f t="shared" si="0"/>
        <v>0</v>
      </c>
      <c r="E46" s="83">
        <f t="shared" si="1"/>
        <v>0</v>
      </c>
      <c r="F46" s="83">
        <f t="shared" si="2"/>
        <v>0</v>
      </c>
      <c r="G46" s="83">
        <f t="shared" si="3"/>
        <v>0</v>
      </c>
      <c r="H46" s="83">
        <f t="shared" si="4"/>
        <v>0</v>
      </c>
      <c r="I46" s="84">
        <f t="shared" si="5"/>
        <v>0</v>
      </c>
      <c r="J46" s="85">
        <v>0</v>
      </c>
      <c r="K46" s="83">
        <f t="shared" si="9"/>
        <v>0</v>
      </c>
      <c r="L46" s="83">
        <v>0</v>
      </c>
      <c r="M46" s="83">
        <v>0</v>
      </c>
      <c r="N46" s="83">
        <v>0</v>
      </c>
      <c r="O46" s="83">
        <v>0</v>
      </c>
      <c r="P46" s="97">
        <v>0</v>
      </c>
      <c r="Q46" s="82">
        <v>0</v>
      </c>
      <c r="R46" s="83">
        <f t="shared" si="6"/>
        <v>0</v>
      </c>
      <c r="S46" s="83">
        <f t="shared" si="7"/>
        <v>0</v>
      </c>
      <c r="T46" s="83">
        <f t="shared" si="8"/>
        <v>0</v>
      </c>
      <c r="U46" s="83">
        <v>0</v>
      </c>
      <c r="V46" s="83">
        <v>0</v>
      </c>
      <c r="W46" s="84">
        <v>0</v>
      </c>
      <c r="X46" s="241"/>
      <c r="Y46" s="1"/>
    </row>
    <row r="47" spans="1:25" s="2" customFormat="1" ht="15.75">
      <c r="A47" s="231"/>
      <c r="B47" s="221">
        <v>2600</v>
      </c>
      <c r="C47" s="222"/>
      <c r="D47" s="83">
        <f t="shared" si="0"/>
        <v>0</v>
      </c>
      <c r="E47" s="83">
        <f t="shared" si="1"/>
        <v>0</v>
      </c>
      <c r="F47" s="83">
        <f t="shared" si="2"/>
        <v>0</v>
      </c>
      <c r="G47" s="83">
        <f t="shared" si="3"/>
        <v>0</v>
      </c>
      <c r="H47" s="83">
        <f t="shared" si="4"/>
        <v>0</v>
      </c>
      <c r="I47" s="84">
        <f t="shared" si="5"/>
        <v>0</v>
      </c>
      <c r="J47" s="85">
        <v>0</v>
      </c>
      <c r="K47" s="83">
        <f t="shared" si="9"/>
        <v>0</v>
      </c>
      <c r="L47" s="83">
        <v>0</v>
      </c>
      <c r="M47" s="83">
        <v>0</v>
      </c>
      <c r="N47" s="83">
        <v>0</v>
      </c>
      <c r="O47" s="83">
        <v>0</v>
      </c>
      <c r="P47" s="97">
        <v>0</v>
      </c>
      <c r="Q47" s="82">
        <v>0</v>
      </c>
      <c r="R47" s="83">
        <f t="shared" si="6"/>
        <v>0</v>
      </c>
      <c r="S47" s="83">
        <f t="shared" si="7"/>
        <v>0</v>
      </c>
      <c r="T47" s="83">
        <f t="shared" si="8"/>
        <v>0</v>
      </c>
      <c r="U47" s="83">
        <v>0</v>
      </c>
      <c r="V47" s="83">
        <v>0</v>
      </c>
      <c r="W47" s="84">
        <v>0</v>
      </c>
      <c r="X47" s="241"/>
      <c r="Y47" s="1"/>
    </row>
    <row r="48" spans="1:25" s="2" customFormat="1" ht="15.75">
      <c r="A48" s="231"/>
      <c r="B48" s="221">
        <v>2800</v>
      </c>
      <c r="C48" s="222"/>
      <c r="D48" s="83">
        <f t="shared" si="0"/>
        <v>0</v>
      </c>
      <c r="E48" s="83">
        <f t="shared" si="1"/>
        <v>0</v>
      </c>
      <c r="F48" s="83">
        <f t="shared" si="2"/>
        <v>0</v>
      </c>
      <c r="G48" s="83">
        <f t="shared" si="3"/>
        <v>0</v>
      </c>
      <c r="H48" s="83">
        <f t="shared" si="4"/>
        <v>0</v>
      </c>
      <c r="I48" s="84">
        <f t="shared" si="5"/>
        <v>0</v>
      </c>
      <c r="J48" s="85">
        <v>0</v>
      </c>
      <c r="K48" s="83">
        <f t="shared" si="9"/>
        <v>0</v>
      </c>
      <c r="L48" s="83">
        <v>0</v>
      </c>
      <c r="M48" s="83">
        <v>0</v>
      </c>
      <c r="N48" s="83">
        <v>0</v>
      </c>
      <c r="O48" s="83">
        <v>0</v>
      </c>
      <c r="P48" s="97">
        <v>0</v>
      </c>
      <c r="Q48" s="82">
        <v>0</v>
      </c>
      <c r="R48" s="83">
        <f t="shared" si="6"/>
        <v>0</v>
      </c>
      <c r="S48" s="83">
        <f t="shared" si="7"/>
        <v>0</v>
      </c>
      <c r="T48" s="83">
        <f t="shared" si="8"/>
        <v>0</v>
      </c>
      <c r="U48" s="83">
        <v>0</v>
      </c>
      <c r="V48" s="83">
        <v>0</v>
      </c>
      <c r="W48" s="84">
        <v>0</v>
      </c>
      <c r="X48" s="241"/>
      <c r="Y48" s="1"/>
    </row>
    <row r="49" spans="1:25" s="2" customFormat="1" ht="16.5" thickBot="1">
      <c r="A49" s="232"/>
      <c r="B49" s="233">
        <v>3000</v>
      </c>
      <c r="C49" s="234"/>
      <c r="D49" s="87">
        <f t="shared" si="0"/>
        <v>0</v>
      </c>
      <c r="E49" s="87">
        <f t="shared" si="1"/>
        <v>0</v>
      </c>
      <c r="F49" s="87">
        <f t="shared" si="2"/>
        <v>0</v>
      </c>
      <c r="G49" s="87">
        <f t="shared" si="3"/>
        <v>0</v>
      </c>
      <c r="H49" s="87">
        <f t="shared" si="4"/>
        <v>0</v>
      </c>
      <c r="I49" s="88">
        <f t="shared" si="5"/>
        <v>0</v>
      </c>
      <c r="J49" s="89">
        <v>0</v>
      </c>
      <c r="K49" s="87">
        <f t="shared" si="9"/>
        <v>0</v>
      </c>
      <c r="L49" s="87">
        <v>0</v>
      </c>
      <c r="M49" s="87">
        <v>0</v>
      </c>
      <c r="N49" s="87">
        <v>0</v>
      </c>
      <c r="O49" s="87">
        <v>0</v>
      </c>
      <c r="P49" s="102">
        <v>0</v>
      </c>
      <c r="Q49" s="86">
        <v>0</v>
      </c>
      <c r="R49" s="87">
        <f t="shared" si="6"/>
        <v>0</v>
      </c>
      <c r="S49" s="87">
        <f t="shared" si="7"/>
        <v>0</v>
      </c>
      <c r="T49" s="87">
        <f t="shared" si="8"/>
        <v>0</v>
      </c>
      <c r="U49" s="87">
        <v>0</v>
      </c>
      <c r="V49" s="87">
        <v>0</v>
      </c>
      <c r="W49" s="88">
        <v>0</v>
      </c>
      <c r="X49" s="242"/>
      <c r="Y49" s="1"/>
    </row>
    <row r="50" spans="2:21" ht="16.5" thickBo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2:23" ht="15.75">
      <c r="B51" s="210" t="s">
        <v>0</v>
      </c>
      <c r="C51" s="212"/>
      <c r="D51" s="210" t="s">
        <v>7</v>
      </c>
      <c r="E51" s="211"/>
      <c r="F51" s="211"/>
      <c r="G51" s="211"/>
      <c r="H51" s="211"/>
      <c r="I51" s="212"/>
      <c r="J51" s="210" t="s">
        <v>8</v>
      </c>
      <c r="K51" s="211"/>
      <c r="L51" s="211"/>
      <c r="M51" s="211"/>
      <c r="N51" s="211"/>
      <c r="O51" s="211"/>
      <c r="P51" s="115"/>
      <c r="Q51" s="248" t="s">
        <v>9</v>
      </c>
      <c r="R51" s="228"/>
      <c r="S51" s="228"/>
      <c r="T51" s="228"/>
      <c r="U51" s="228"/>
      <c r="V51" s="228"/>
      <c r="W51" s="229"/>
    </row>
    <row r="52" spans="1:23" ht="16.5" thickBot="1">
      <c r="A52" s="91"/>
      <c r="B52" s="223" t="s">
        <v>31</v>
      </c>
      <c r="C52" s="224"/>
      <c r="D52" s="74">
        <v>300</v>
      </c>
      <c r="E52" s="75">
        <v>400</v>
      </c>
      <c r="F52" s="75">
        <v>500</v>
      </c>
      <c r="G52" s="75">
        <v>600</v>
      </c>
      <c r="H52" s="75">
        <v>700</v>
      </c>
      <c r="I52" s="76">
        <v>900</v>
      </c>
      <c r="J52" s="77">
        <v>200</v>
      </c>
      <c r="K52" s="75">
        <v>300</v>
      </c>
      <c r="L52" s="75">
        <v>400</v>
      </c>
      <c r="M52" s="75">
        <v>500</v>
      </c>
      <c r="N52" s="75">
        <v>600</v>
      </c>
      <c r="O52" s="75">
        <v>700</v>
      </c>
      <c r="P52" s="93">
        <v>900</v>
      </c>
      <c r="Q52" s="158">
        <v>200</v>
      </c>
      <c r="R52" s="156">
        <v>300</v>
      </c>
      <c r="S52" s="156">
        <v>400</v>
      </c>
      <c r="T52" s="156">
        <v>500</v>
      </c>
      <c r="U52" s="156">
        <v>600</v>
      </c>
      <c r="V52" s="156">
        <v>700</v>
      </c>
      <c r="W52" s="157">
        <v>900</v>
      </c>
    </row>
    <row r="53" spans="1:24" ht="17.25" customHeight="1">
      <c r="A53" s="235" t="s">
        <v>36</v>
      </c>
      <c r="B53" s="238">
        <v>300</v>
      </c>
      <c r="C53" s="239"/>
      <c r="D53" s="104">
        <v>0</v>
      </c>
      <c r="E53" s="96">
        <v>0</v>
      </c>
      <c r="F53" s="96">
        <v>0</v>
      </c>
      <c r="G53" s="96">
        <v>0</v>
      </c>
      <c r="H53" s="96">
        <v>0</v>
      </c>
      <c r="I53" s="105">
        <v>0</v>
      </c>
      <c r="J53" s="95">
        <v>0</v>
      </c>
      <c r="K53" s="96">
        <v>0</v>
      </c>
      <c r="L53" s="96">
        <v>0</v>
      </c>
      <c r="M53" s="96">
        <v>0</v>
      </c>
      <c r="N53" s="83">
        <v>0</v>
      </c>
      <c r="O53" s="96">
        <v>0</v>
      </c>
      <c r="P53" s="105">
        <v>0</v>
      </c>
      <c r="Q53" s="159">
        <v>0</v>
      </c>
      <c r="R53" s="160">
        <v>0</v>
      </c>
      <c r="S53" s="160">
        <v>0</v>
      </c>
      <c r="T53" s="160">
        <v>0</v>
      </c>
      <c r="U53" s="98">
        <v>0</v>
      </c>
      <c r="V53" s="98">
        <v>0</v>
      </c>
      <c r="W53" s="161">
        <v>0</v>
      </c>
      <c r="X53" s="235" t="s">
        <v>36</v>
      </c>
    </row>
    <row r="54" spans="1:24" ht="15.75">
      <c r="A54" s="236"/>
      <c r="B54" s="238">
        <v>400</v>
      </c>
      <c r="C54" s="239"/>
      <c r="D54" s="82">
        <v>0</v>
      </c>
      <c r="E54" s="83">
        <v>0</v>
      </c>
      <c r="F54" s="83">
        <v>0</v>
      </c>
      <c r="G54" s="83">
        <v>0</v>
      </c>
      <c r="H54" s="83">
        <v>0</v>
      </c>
      <c r="I54" s="84">
        <v>0</v>
      </c>
      <c r="J54" s="82">
        <v>0</v>
      </c>
      <c r="K54" s="83">
        <v>0</v>
      </c>
      <c r="L54" s="83">
        <v>0</v>
      </c>
      <c r="M54" s="83">
        <f aca="true" t="shared" si="10" ref="M54:M60">$M$13*(($B$23/$B$24)^$M$14)*$B54/1000</f>
        <v>525.6</v>
      </c>
      <c r="N54" s="83">
        <v>0</v>
      </c>
      <c r="O54" s="97">
        <f aca="true" t="shared" si="11" ref="O54:O60">$O$13*(($B$23/$B$24)^$O$14)*$B54/1000</f>
        <v>683.2</v>
      </c>
      <c r="P54" s="100">
        <f aca="true" t="shared" si="12" ref="P54:P60">$P$13*(($B$23/$B$24)^$P$14)*$B54/1000</f>
        <v>828.4</v>
      </c>
      <c r="Q54" s="82">
        <v>0</v>
      </c>
      <c r="R54" s="107">
        <v>0</v>
      </c>
      <c r="S54" s="83">
        <v>0</v>
      </c>
      <c r="T54" s="83">
        <v>0</v>
      </c>
      <c r="U54" s="83">
        <v>0</v>
      </c>
      <c r="V54" s="83">
        <v>0</v>
      </c>
      <c r="W54" s="100">
        <f>$W$13*(($B$23/$B$24)^$T$14)*$B54/1000</f>
        <v>1196.8</v>
      </c>
      <c r="X54" s="236"/>
    </row>
    <row r="55" spans="1:24" ht="15.75">
      <c r="A55" s="236"/>
      <c r="B55" s="238">
        <v>500</v>
      </c>
      <c r="C55" s="239"/>
      <c r="D55" s="82">
        <f>$D$13*(($B$23/$B$24)^$D$14)*$B55/1000</f>
        <v>343</v>
      </c>
      <c r="E55" s="83">
        <v>0</v>
      </c>
      <c r="F55" s="83">
        <v>0</v>
      </c>
      <c r="G55" s="83">
        <v>0</v>
      </c>
      <c r="H55" s="83">
        <f>$H$13*(($B$23/$B$24)^$H$14)*$B55/1000</f>
        <v>0</v>
      </c>
      <c r="I55" s="84">
        <f>$I$13*(($B$23/$B$24)^$I$14)*$B55/1000</f>
        <v>806</v>
      </c>
      <c r="J55" s="83">
        <v>0</v>
      </c>
      <c r="K55" s="83">
        <v>0</v>
      </c>
      <c r="L55" s="83">
        <f>$L$13*(($B$23/$B$24)^$L$14)*$B55/1000</f>
        <v>550.5</v>
      </c>
      <c r="M55" s="83">
        <f t="shared" si="10"/>
        <v>657</v>
      </c>
      <c r="N55" s="83">
        <f aca="true" t="shared" si="13" ref="N55:N60">$N$13*(($B$23/$B$24)^$N$14)*$B55/1000</f>
        <v>757.5</v>
      </c>
      <c r="O55" s="83">
        <f t="shared" si="11"/>
        <v>854</v>
      </c>
      <c r="P55" s="97">
        <f t="shared" si="12"/>
        <v>1035.5</v>
      </c>
      <c r="Q55" s="82">
        <v>0</v>
      </c>
      <c r="R55" s="107">
        <v>0</v>
      </c>
      <c r="S55" s="83">
        <v>0</v>
      </c>
      <c r="T55" s="83">
        <v>0</v>
      </c>
      <c r="U55" s="83">
        <v>0</v>
      </c>
      <c r="V55" s="83">
        <v>0</v>
      </c>
      <c r="W55" s="100">
        <f>$W$13*(($B$23/$B$24)^$T$14)*$B55/1000</f>
        <v>1496</v>
      </c>
      <c r="X55" s="236"/>
    </row>
    <row r="56" spans="1:24" ht="15.75">
      <c r="A56" s="236"/>
      <c r="B56" s="238">
        <v>600</v>
      </c>
      <c r="C56" s="239"/>
      <c r="D56" s="82">
        <v>0</v>
      </c>
      <c r="E56" s="83">
        <v>0</v>
      </c>
      <c r="F56" s="83">
        <f>$F$13*(($B$23/$B$24)^$F$14)*$B56/1000</f>
        <v>619.8</v>
      </c>
      <c r="G56" s="83">
        <f>$G$13*(($B$23/$B$24)^$G$14)*$B56/1000</f>
        <v>712.2</v>
      </c>
      <c r="H56" s="83">
        <f>$H$13*(($B$23/$B$24)^$H$14)*$B56/1000</f>
        <v>0</v>
      </c>
      <c r="I56" s="84">
        <f>$I$13*(($B$23/$B$24)^$I$14)*$B56/1000</f>
        <v>967.2</v>
      </c>
      <c r="J56" s="83">
        <v>0</v>
      </c>
      <c r="K56" s="83">
        <f>$K$13*(($B$23/$B$24)^$K$14)*$B56/1000</f>
        <v>525</v>
      </c>
      <c r="L56" s="83">
        <v>0</v>
      </c>
      <c r="M56" s="83">
        <f t="shared" si="10"/>
        <v>788.4</v>
      </c>
      <c r="N56" s="83">
        <f t="shared" si="13"/>
        <v>909</v>
      </c>
      <c r="O56" s="83">
        <f t="shared" si="11"/>
        <v>1024.8</v>
      </c>
      <c r="P56" s="97">
        <f t="shared" si="12"/>
        <v>1242.6</v>
      </c>
      <c r="Q56" s="82">
        <v>0</v>
      </c>
      <c r="R56" s="107">
        <v>0</v>
      </c>
      <c r="S56" s="83">
        <v>0</v>
      </c>
      <c r="T56" s="83">
        <v>0</v>
      </c>
      <c r="U56" s="83">
        <f>$U$13*(($B$23/$B$24)^$T$14)*$B56/1000</f>
        <v>1266</v>
      </c>
      <c r="V56" s="83">
        <v>0</v>
      </c>
      <c r="W56" s="100">
        <f>$W$13*(($B$23/$B$24)^$T$14)*$B56/1000</f>
        <v>1795.2</v>
      </c>
      <c r="X56" s="236"/>
    </row>
    <row r="57" spans="1:24" ht="15.75">
      <c r="A57" s="236"/>
      <c r="B57" s="238">
        <v>700</v>
      </c>
      <c r="C57" s="239"/>
      <c r="D57" s="82">
        <v>0</v>
      </c>
      <c r="E57" s="83">
        <v>0</v>
      </c>
      <c r="F57" s="83">
        <v>0</v>
      </c>
      <c r="G57" s="83">
        <v>0</v>
      </c>
      <c r="H57" s="83">
        <v>0</v>
      </c>
      <c r="I57" s="84">
        <v>0</v>
      </c>
      <c r="J57" s="83">
        <v>0</v>
      </c>
      <c r="K57" s="83">
        <v>0</v>
      </c>
      <c r="L57" s="83">
        <v>0</v>
      </c>
      <c r="M57" s="83">
        <f t="shared" si="10"/>
        <v>919.8</v>
      </c>
      <c r="N57" s="83">
        <f t="shared" si="13"/>
        <v>1060.5</v>
      </c>
      <c r="O57" s="83">
        <f t="shared" si="11"/>
        <v>1195.6</v>
      </c>
      <c r="P57" s="97">
        <f t="shared" si="12"/>
        <v>1449.7</v>
      </c>
      <c r="Q57" s="82">
        <v>0</v>
      </c>
      <c r="R57" s="107">
        <v>0</v>
      </c>
      <c r="S57" s="83">
        <v>0</v>
      </c>
      <c r="T57" s="83">
        <f>$T$13*(($B$23/$B$24)^$S$14)*$B57/1000</f>
        <v>1275.4</v>
      </c>
      <c r="U57" s="83">
        <v>0</v>
      </c>
      <c r="V57" s="83">
        <v>0</v>
      </c>
      <c r="W57" s="100">
        <v>0</v>
      </c>
      <c r="X57" s="236"/>
    </row>
    <row r="58" spans="1:24" ht="15.75">
      <c r="A58" s="236"/>
      <c r="B58" s="238">
        <v>800</v>
      </c>
      <c r="C58" s="239"/>
      <c r="D58" s="82">
        <v>0</v>
      </c>
      <c r="E58" s="83">
        <f>$E$13*(($B$23/$B$24)^$E$14)*$B58/1000</f>
        <v>692</v>
      </c>
      <c r="F58" s="83">
        <f>$F$13*(($B$23/$B$24)^$F$14)*$B58/1000</f>
        <v>826.4</v>
      </c>
      <c r="G58" s="83">
        <f>$G$13*(($B$23/$B$24)^$G$14)*$B58/1000</f>
        <v>949.6</v>
      </c>
      <c r="H58" s="83">
        <f>$H$13*(($B$23/$B$24)^$H$14)*$B58/1000</f>
        <v>0</v>
      </c>
      <c r="I58" s="84">
        <f>$I$13*(($B$23/$B$24)^$I$14)*$B58/1000</f>
        <v>1289.6</v>
      </c>
      <c r="J58" s="83">
        <f>$J$13*(($B$23/$B$24)^$J$14)*$B58/1000</f>
        <v>512.8</v>
      </c>
      <c r="K58" s="83">
        <f>$K$13*(($B$23/$B$24)^$K$14)*$B58/1000</f>
        <v>700</v>
      </c>
      <c r="L58" s="83">
        <f>$L$13*(($B$23/$B$24)^$L$14)*$B58/1000</f>
        <v>880.8</v>
      </c>
      <c r="M58" s="83">
        <f t="shared" si="10"/>
        <v>1051.2</v>
      </c>
      <c r="N58" s="83">
        <f t="shared" si="13"/>
        <v>1212</v>
      </c>
      <c r="O58" s="83">
        <f t="shared" si="11"/>
        <v>1366.4</v>
      </c>
      <c r="P58" s="97">
        <f t="shared" si="12"/>
        <v>1656.8</v>
      </c>
      <c r="Q58" s="82">
        <v>0</v>
      </c>
      <c r="R58" s="107">
        <v>0</v>
      </c>
      <c r="S58" s="83">
        <f>$S$13*(($B$23/$B$24)^$R$14)*$B58/1000</f>
        <v>1225.6</v>
      </c>
      <c r="T58" s="83">
        <f>$T$13*(($B$23/$B$24)^$S$14)*$B58/1000</f>
        <v>1457.6</v>
      </c>
      <c r="U58" s="83">
        <f>$U$13*(($B$23/$B$24)^$T$14)*$B58/1000</f>
        <v>1688</v>
      </c>
      <c r="V58" s="83">
        <v>0</v>
      </c>
      <c r="W58" s="100">
        <f>$W$13*(($B$23/$B$24)^$T$14)*$B58/1000</f>
        <v>2393.6</v>
      </c>
      <c r="X58" s="236"/>
    </row>
    <row r="59" spans="1:24" ht="15.75">
      <c r="A59" s="236"/>
      <c r="B59" s="238">
        <v>900</v>
      </c>
      <c r="C59" s="239"/>
      <c r="D59" s="82">
        <v>0</v>
      </c>
      <c r="E59" s="83">
        <v>0</v>
      </c>
      <c r="F59" s="83">
        <v>0</v>
      </c>
      <c r="G59" s="83">
        <v>0</v>
      </c>
      <c r="H59" s="83">
        <v>0</v>
      </c>
      <c r="I59" s="84">
        <v>0</v>
      </c>
      <c r="J59" s="83">
        <v>0</v>
      </c>
      <c r="K59" s="83">
        <v>0</v>
      </c>
      <c r="L59" s="83">
        <f>$L$13*(($B$23/$B$24)^$L$14)*$B59/1000</f>
        <v>990.9</v>
      </c>
      <c r="M59" s="83">
        <f t="shared" si="10"/>
        <v>1182.6</v>
      </c>
      <c r="N59" s="83">
        <f t="shared" si="13"/>
        <v>1363.5</v>
      </c>
      <c r="O59" s="83">
        <f t="shared" si="11"/>
        <v>1537.2</v>
      </c>
      <c r="P59" s="97">
        <f t="shared" si="12"/>
        <v>1863.9</v>
      </c>
      <c r="Q59" s="82">
        <v>0</v>
      </c>
      <c r="R59" s="107">
        <v>0</v>
      </c>
      <c r="S59" s="83">
        <v>0</v>
      </c>
      <c r="T59" s="83">
        <v>0</v>
      </c>
      <c r="U59" s="83">
        <v>0</v>
      </c>
      <c r="V59" s="83">
        <v>0</v>
      </c>
      <c r="W59" s="100">
        <v>0</v>
      </c>
      <c r="X59" s="236"/>
    </row>
    <row r="60" spans="1:24" ht="15.75">
      <c r="A60" s="236"/>
      <c r="B60" s="238">
        <v>1000</v>
      </c>
      <c r="C60" s="239"/>
      <c r="D60" s="82">
        <f>$D$13*(($B$23/$B$24)^$D$14)*$B60/1000</f>
        <v>686</v>
      </c>
      <c r="E60" s="83">
        <f>$E$13*(($B$23/$B$24)^$E$14)*$B60/1000</f>
        <v>865</v>
      </c>
      <c r="F60" s="83">
        <f>$F$13*(($B$23/$B$24)^$F$14)*$B60/1000</f>
        <v>1033</v>
      </c>
      <c r="G60" s="83">
        <f>$G$13*(($B$23/$B$24)^$G$14)*$B60/1000</f>
        <v>1187</v>
      </c>
      <c r="H60" s="83">
        <f>$H$13*(($B$23/$B$24)^$H$14)*$B60/1000</f>
        <v>0</v>
      </c>
      <c r="I60" s="84">
        <v>0</v>
      </c>
      <c r="J60" s="83">
        <f>$J$13*(($B$23/$B$24)^$J$14)*$B60/1000</f>
        <v>641</v>
      </c>
      <c r="K60" s="83">
        <f>$K$13*(($B$23/$B$24)^$K$14)*$B60/1000</f>
        <v>875</v>
      </c>
      <c r="L60" s="83">
        <f>$L$13*(($B$23/$B$24)^$L$14)*$B60/1000</f>
        <v>1101</v>
      </c>
      <c r="M60" s="83">
        <f t="shared" si="10"/>
        <v>1314</v>
      </c>
      <c r="N60" s="83">
        <f t="shared" si="13"/>
        <v>1515</v>
      </c>
      <c r="O60" s="83">
        <f t="shared" si="11"/>
        <v>1708</v>
      </c>
      <c r="P60" s="97">
        <f t="shared" si="12"/>
        <v>2071</v>
      </c>
      <c r="Q60" s="82">
        <f aca="true" t="shared" si="14" ref="Q60:Q73">$Q$13*(($B$23/$B$24)^$Q$14)*$B60/1000</f>
        <v>983</v>
      </c>
      <c r="R60" s="107">
        <f>$R$13*(($B$23/$B$24)^$R$14)*$B60/1000</f>
        <v>1236</v>
      </c>
      <c r="S60" s="83">
        <f>$S$13*(($B$23/$B$24)^$R$14)*$B60/1000</f>
        <v>1532</v>
      </c>
      <c r="T60" s="83">
        <f>$T$13*(($B$23/$B$24)^$S$14)*$B60/1000</f>
        <v>1822</v>
      </c>
      <c r="U60" s="83">
        <f>$U$13*(($B$23/$B$24)^$T$14)*$B60/1000</f>
        <v>2110</v>
      </c>
      <c r="V60" s="83">
        <v>0</v>
      </c>
      <c r="W60" s="100">
        <v>0</v>
      </c>
      <c r="X60" s="236"/>
    </row>
    <row r="61" spans="1:24" ht="15.75">
      <c r="A61" s="236"/>
      <c r="B61" s="238">
        <v>1100</v>
      </c>
      <c r="C61" s="239"/>
      <c r="D61" s="82">
        <v>0</v>
      </c>
      <c r="E61" s="83">
        <v>0</v>
      </c>
      <c r="F61" s="83">
        <v>0</v>
      </c>
      <c r="G61" s="83">
        <v>0</v>
      </c>
      <c r="H61" s="83">
        <v>0</v>
      </c>
      <c r="I61" s="84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97">
        <v>0</v>
      </c>
      <c r="Q61" s="82">
        <v>0</v>
      </c>
      <c r="R61" s="107"/>
      <c r="S61" s="83">
        <v>0</v>
      </c>
      <c r="T61" s="83">
        <v>0</v>
      </c>
      <c r="U61" s="83">
        <v>0</v>
      </c>
      <c r="V61" s="83">
        <v>0</v>
      </c>
      <c r="W61" s="100">
        <v>0</v>
      </c>
      <c r="X61" s="236"/>
    </row>
    <row r="62" spans="1:24" ht="15.75">
      <c r="A62" s="236"/>
      <c r="B62" s="238">
        <v>1200</v>
      </c>
      <c r="C62" s="239"/>
      <c r="D62" s="82">
        <v>0</v>
      </c>
      <c r="E62" s="83">
        <f>$E$13*(($B$23/$B$24)^$E$14)*$B62/1000</f>
        <v>1038</v>
      </c>
      <c r="F62" s="83">
        <f>$F$13*(($B$23/$B$24)^$F$14)*$B62/1000</f>
        <v>1239.6</v>
      </c>
      <c r="G62" s="83">
        <f>$G$13*(($B$23/$B$24)^$G$14)*$B62/1000</f>
        <v>1424.4</v>
      </c>
      <c r="H62" s="83">
        <f>$H$13*(($B$23/$B$24)^$H$14)*$B62/1000</f>
        <v>0</v>
      </c>
      <c r="I62" s="84">
        <v>0</v>
      </c>
      <c r="J62" s="83">
        <f aca="true" t="shared" si="15" ref="J62:J73">$J$13*(($B$23/$B$24)^$J$14)*$B62/1000</f>
        <v>769.2</v>
      </c>
      <c r="K62" s="83">
        <f>$K$13*(($B$23/$B$24)^$K$14)*$B62/1000</f>
        <v>1050</v>
      </c>
      <c r="L62" s="83">
        <f>$L$13*(($B$23/$B$24)^$L$14)*$B62/1000</f>
        <v>1321.2</v>
      </c>
      <c r="M62" s="83">
        <f>$M$13*(($B$23/$B$24)^$M$14)*$B62/1000</f>
        <v>1576.8</v>
      </c>
      <c r="N62" s="83">
        <f>$N$13*(($B$23/$B$24)^$N$14)*$B62/1000</f>
        <v>1818</v>
      </c>
      <c r="O62" s="83">
        <f>$O$13*(($B$23/$B$24)^$O$14)*$B62/1000</f>
        <v>2049.6</v>
      </c>
      <c r="P62" s="97">
        <v>0</v>
      </c>
      <c r="Q62" s="82">
        <f t="shared" si="14"/>
        <v>1179.6</v>
      </c>
      <c r="R62" s="107">
        <f>$R$13*(($B$23/$B$24)^$R$14)*$B62/1000</f>
        <v>1483.2</v>
      </c>
      <c r="S62" s="83">
        <f>$S$13*(($B$23/$B$24)^$R$14)*$B62/1000</f>
        <v>1838.4</v>
      </c>
      <c r="T62" s="83">
        <f>$T$13*(($B$23/$B$24)^$S$14)*$B62/1000</f>
        <v>2186.4</v>
      </c>
      <c r="U62" s="83">
        <f>$U$13*(($B$23/$B$24)^$T$14)*$B62/1000</f>
        <v>2532</v>
      </c>
      <c r="V62" s="83">
        <v>0</v>
      </c>
      <c r="W62" s="100">
        <v>0</v>
      </c>
      <c r="X62" s="236"/>
    </row>
    <row r="63" spans="1:24" ht="15.75">
      <c r="A63" s="236"/>
      <c r="B63" s="238">
        <v>1300</v>
      </c>
      <c r="C63" s="239"/>
      <c r="D63" s="82">
        <v>0</v>
      </c>
      <c r="E63" s="83">
        <v>0</v>
      </c>
      <c r="F63" s="83">
        <v>0</v>
      </c>
      <c r="G63" s="83">
        <v>0</v>
      </c>
      <c r="H63" s="83">
        <v>0</v>
      </c>
      <c r="I63" s="84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97">
        <v>0</v>
      </c>
      <c r="Q63" s="82">
        <v>0</v>
      </c>
      <c r="R63" s="107">
        <v>0</v>
      </c>
      <c r="S63" s="83">
        <v>0</v>
      </c>
      <c r="T63" s="83">
        <v>0</v>
      </c>
      <c r="U63" s="83">
        <v>0</v>
      </c>
      <c r="V63" s="83">
        <v>0</v>
      </c>
      <c r="W63" s="100">
        <v>0</v>
      </c>
      <c r="X63" s="236"/>
    </row>
    <row r="64" spans="1:24" ht="15.75">
      <c r="A64" s="236"/>
      <c r="B64" s="238">
        <v>1400</v>
      </c>
      <c r="C64" s="239"/>
      <c r="D64" s="82">
        <f>$D$13*(($B$23/$B$24)^$D$14)*$B64/1000</f>
        <v>960.4</v>
      </c>
      <c r="E64" s="83">
        <f>$E$13*(($B$23/$B$24)^$E$14)*$B64/1000</f>
        <v>1211</v>
      </c>
      <c r="F64" s="83">
        <f>$F$13*(($B$23/$B$24)^$F$14)*$B64/1000</f>
        <v>1446.2</v>
      </c>
      <c r="G64" s="83">
        <f>$G$13*(($B$23/$B$24)^$G$14)*$B64/1000</f>
        <v>1661.8</v>
      </c>
      <c r="H64" s="83">
        <f>$H$13*(($B$23/$B$24)^$H$14)*$B64/1000</f>
        <v>0</v>
      </c>
      <c r="I64" s="84">
        <v>0</v>
      </c>
      <c r="J64" s="83">
        <f t="shared" si="15"/>
        <v>897.4</v>
      </c>
      <c r="K64" s="83">
        <f>$K$13*(($B$23/$B$24)^$K$14)*$B64/1000</f>
        <v>1225</v>
      </c>
      <c r="L64" s="83">
        <f>$L$13*(($B$23/$B$24)^$L$14)*$B64/1000</f>
        <v>1541.4</v>
      </c>
      <c r="M64" s="83">
        <f>$M$13*(($B$23/$B$24)^$M$14)*$B64/1000</f>
        <v>1839.6</v>
      </c>
      <c r="N64" s="83">
        <f>$N$13*(($B$23/$B$24)^$N$14)*$B64/1000</f>
        <v>2121</v>
      </c>
      <c r="O64" s="83">
        <v>0</v>
      </c>
      <c r="P64" s="97">
        <v>0</v>
      </c>
      <c r="Q64" s="82">
        <f t="shared" si="14"/>
        <v>1376.2</v>
      </c>
      <c r="R64" s="107">
        <f>$R$13*(($B$23/$B$24)^$R$14)*$B64/1000</f>
        <v>1730.4</v>
      </c>
      <c r="S64" s="83">
        <f>$S$13*(($B$23/$B$24)^$R$14)*$B64/1000</f>
        <v>2144.8</v>
      </c>
      <c r="T64" s="83">
        <v>0</v>
      </c>
      <c r="U64" s="83">
        <v>0</v>
      </c>
      <c r="V64" s="83">
        <v>0</v>
      </c>
      <c r="W64" s="100">
        <v>0</v>
      </c>
      <c r="X64" s="236"/>
    </row>
    <row r="65" spans="1:24" ht="15.75">
      <c r="A65" s="236"/>
      <c r="B65" s="238">
        <v>1500</v>
      </c>
      <c r="C65" s="239"/>
      <c r="D65" s="82">
        <v>0</v>
      </c>
      <c r="E65" s="83">
        <v>0</v>
      </c>
      <c r="F65" s="83">
        <v>0</v>
      </c>
      <c r="G65" s="83">
        <v>0</v>
      </c>
      <c r="H65" s="83">
        <v>0</v>
      </c>
      <c r="I65" s="84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97">
        <v>0</v>
      </c>
      <c r="Q65" s="82">
        <v>0</v>
      </c>
      <c r="R65" s="107">
        <v>0</v>
      </c>
      <c r="S65" s="83">
        <v>0</v>
      </c>
      <c r="T65" s="83">
        <v>0</v>
      </c>
      <c r="U65" s="83">
        <v>0</v>
      </c>
      <c r="V65" s="83">
        <v>0</v>
      </c>
      <c r="W65" s="100">
        <v>0</v>
      </c>
      <c r="X65" s="236"/>
    </row>
    <row r="66" spans="1:24" ht="15.75">
      <c r="A66" s="236"/>
      <c r="B66" s="238">
        <v>1600</v>
      </c>
      <c r="C66" s="239"/>
      <c r="D66" s="82">
        <v>0</v>
      </c>
      <c r="E66" s="83">
        <f>$E$13*(($B$23/$B$24)^$E$14)*$B66/1000</f>
        <v>1384</v>
      </c>
      <c r="F66" s="83">
        <f>$F$13*(($B$23/$B$24)^$F$14)*$B66/1000</f>
        <v>1652.8</v>
      </c>
      <c r="G66" s="83">
        <v>0</v>
      </c>
      <c r="H66" s="83">
        <v>0</v>
      </c>
      <c r="I66" s="84">
        <v>0</v>
      </c>
      <c r="J66" s="83">
        <f t="shared" si="15"/>
        <v>1025.6</v>
      </c>
      <c r="K66" s="83">
        <f>$K$13*(($B$23/$B$24)^$K$14)*$B66/1000</f>
        <v>1400</v>
      </c>
      <c r="L66" s="83">
        <f aca="true" t="shared" si="16" ref="L66:L72">$L$13*(($B$23/$B$24)^$L$14)*$B66/1000</f>
        <v>1761.6</v>
      </c>
      <c r="M66" s="83">
        <f>$M$13*(($B$23/$B$24)^$M$14)*$B66/1000</f>
        <v>2102.4</v>
      </c>
      <c r="N66" s="83">
        <f>$N$13*(($B$23/$B$24)^$N$14)*$B66/1000</f>
        <v>2424</v>
      </c>
      <c r="O66" s="83">
        <v>0</v>
      </c>
      <c r="P66" s="97">
        <v>0</v>
      </c>
      <c r="Q66" s="82">
        <f t="shared" si="14"/>
        <v>1572.8</v>
      </c>
      <c r="R66" s="107">
        <v>0</v>
      </c>
      <c r="S66" s="83">
        <f>$S$13*(($B$23/$B$24)^$R$14)*$B66/1000</f>
        <v>2451.2</v>
      </c>
      <c r="T66" s="83">
        <v>0</v>
      </c>
      <c r="U66" s="83">
        <v>0</v>
      </c>
      <c r="V66" s="83">
        <v>0</v>
      </c>
      <c r="W66" s="100">
        <v>0</v>
      </c>
      <c r="X66" s="236"/>
    </row>
    <row r="67" spans="1:24" ht="15.75">
      <c r="A67" s="236"/>
      <c r="B67" s="238">
        <v>1800</v>
      </c>
      <c r="C67" s="239"/>
      <c r="D67" s="101">
        <v>0</v>
      </c>
      <c r="E67" s="83">
        <v>0</v>
      </c>
      <c r="F67" s="83">
        <v>0</v>
      </c>
      <c r="G67" s="83">
        <f>$G$13*(($B$23/$B$24)^$G$14)*$B67/1000</f>
        <v>2136.6</v>
      </c>
      <c r="H67" s="83">
        <v>0</v>
      </c>
      <c r="I67" s="84">
        <v>0</v>
      </c>
      <c r="J67" s="83">
        <f t="shared" si="15"/>
        <v>1153.8</v>
      </c>
      <c r="K67" s="83">
        <f>$K$13*(($B$23/$B$24)^$K$14)*$B67/1000</f>
        <v>1575</v>
      </c>
      <c r="L67" s="83">
        <f t="shared" si="16"/>
        <v>1981.8</v>
      </c>
      <c r="M67" s="83">
        <f>$M$13*(($B$23/$B$24)^$M$14)*$B67/1000</f>
        <v>2365.2</v>
      </c>
      <c r="N67" s="83">
        <f>$N$13*(($B$23/$B$24)^$N$14)*$B67/1000</f>
        <v>2727</v>
      </c>
      <c r="O67" s="83">
        <v>0</v>
      </c>
      <c r="P67" s="97">
        <v>0</v>
      </c>
      <c r="Q67" s="82">
        <f t="shared" si="14"/>
        <v>1769.4</v>
      </c>
      <c r="R67" s="107">
        <f>$R$13*(($B$23/$B$24)^$R$14)*$B67/1000</f>
        <v>2224.8</v>
      </c>
      <c r="S67" s="83">
        <v>0</v>
      </c>
      <c r="T67" s="83">
        <v>0</v>
      </c>
      <c r="U67" s="83">
        <v>0</v>
      </c>
      <c r="V67" s="83">
        <v>0</v>
      </c>
      <c r="W67" s="100">
        <v>0</v>
      </c>
      <c r="X67" s="236"/>
    </row>
    <row r="68" spans="1:24" ht="15.75">
      <c r="A68" s="236"/>
      <c r="B68" s="238">
        <v>2000</v>
      </c>
      <c r="C68" s="239"/>
      <c r="D68" s="101">
        <f>$D$13*(($B$23/$B$24)^$D$14)*$B68/1000</f>
        <v>1372</v>
      </c>
      <c r="E68" s="83">
        <f>$E$13*(($B$23/$B$24)^$E$14)*$B68/1000</f>
        <v>1730</v>
      </c>
      <c r="F68" s="83">
        <f>$F$13*(($B$23/$B$24)^$F$14)*$B68/1000</f>
        <v>2066</v>
      </c>
      <c r="G68" s="83">
        <v>0</v>
      </c>
      <c r="H68" s="83">
        <v>0</v>
      </c>
      <c r="I68" s="84">
        <v>0</v>
      </c>
      <c r="J68" s="83">
        <f t="shared" si="15"/>
        <v>1282</v>
      </c>
      <c r="K68" s="83">
        <f>$K$13*(($B$23/$B$24)^$K$14)*$B68/1000</f>
        <v>1750</v>
      </c>
      <c r="L68" s="83">
        <f t="shared" si="16"/>
        <v>2202</v>
      </c>
      <c r="M68" s="83">
        <f>$M$13*(($B$23/$B$24)^$M$14)*$B68/1000</f>
        <v>2628</v>
      </c>
      <c r="N68" s="83">
        <f>$N$13*(($B$23/$B$24)^$N$14)*$B68/1000</f>
        <v>3030</v>
      </c>
      <c r="O68" s="83">
        <v>0</v>
      </c>
      <c r="P68" s="97">
        <v>0</v>
      </c>
      <c r="Q68" s="82">
        <f t="shared" si="14"/>
        <v>1966</v>
      </c>
      <c r="R68" s="107">
        <v>0</v>
      </c>
      <c r="S68" s="83">
        <f>$S$13*(($B$23/$B$24)^$R$14)*$B68/1000</f>
        <v>3064</v>
      </c>
      <c r="T68" s="83">
        <v>0</v>
      </c>
      <c r="U68" s="83">
        <v>0</v>
      </c>
      <c r="V68" s="83">
        <v>0</v>
      </c>
      <c r="W68" s="100">
        <v>0</v>
      </c>
      <c r="X68" s="236"/>
    </row>
    <row r="69" spans="1:24" ht="15.75">
      <c r="A69" s="236"/>
      <c r="B69" s="238">
        <v>2200</v>
      </c>
      <c r="C69" s="239"/>
      <c r="D69" s="101">
        <v>0</v>
      </c>
      <c r="E69" s="83">
        <v>0</v>
      </c>
      <c r="F69" s="83">
        <v>0</v>
      </c>
      <c r="G69" s="83">
        <v>0</v>
      </c>
      <c r="H69" s="83">
        <v>0</v>
      </c>
      <c r="I69" s="84">
        <v>0</v>
      </c>
      <c r="J69" s="83">
        <f t="shared" si="15"/>
        <v>1410.2</v>
      </c>
      <c r="K69" s="83">
        <v>0</v>
      </c>
      <c r="L69" s="83">
        <f t="shared" si="16"/>
        <v>2422.2</v>
      </c>
      <c r="M69" s="83">
        <f>$M$13*(($B$23/$B$24)^$M$14)*$B69/1000</f>
        <v>2890.8</v>
      </c>
      <c r="N69" s="83">
        <f>$N$13*(($B$23/$B$24)^$N$14)*$B69/1000</f>
        <v>3333</v>
      </c>
      <c r="O69" s="83">
        <v>0</v>
      </c>
      <c r="P69" s="97">
        <v>0</v>
      </c>
      <c r="Q69" s="82">
        <f t="shared" si="14"/>
        <v>2162.6</v>
      </c>
      <c r="R69" s="107">
        <f>$R$13*(($B$23/$B$24)^$R$14)*$B69/1000</f>
        <v>2719.2</v>
      </c>
      <c r="S69" s="83">
        <v>0</v>
      </c>
      <c r="T69" s="83">
        <v>0</v>
      </c>
      <c r="U69" s="83">
        <v>0</v>
      </c>
      <c r="V69" s="83">
        <v>0</v>
      </c>
      <c r="W69" s="100">
        <v>0</v>
      </c>
      <c r="X69" s="236"/>
    </row>
    <row r="70" spans="1:24" ht="15.75">
      <c r="A70" s="236"/>
      <c r="B70" s="238">
        <v>2400</v>
      </c>
      <c r="C70" s="239"/>
      <c r="D70" s="101">
        <v>0</v>
      </c>
      <c r="E70" s="83">
        <v>0</v>
      </c>
      <c r="F70" s="83">
        <v>0</v>
      </c>
      <c r="G70" s="83">
        <v>0</v>
      </c>
      <c r="H70" s="83">
        <v>0</v>
      </c>
      <c r="I70" s="84">
        <v>0</v>
      </c>
      <c r="J70" s="83">
        <f t="shared" si="15"/>
        <v>1538.4</v>
      </c>
      <c r="K70" s="83">
        <f>$K$13*(($B$23/$B$24)^$K$14)*$B70/1000</f>
        <v>2100</v>
      </c>
      <c r="L70" s="83">
        <f t="shared" si="16"/>
        <v>2642.4</v>
      </c>
      <c r="M70" s="83">
        <f>$M$13*(($B$23/$B$24)^$M$14)*$B70/1000</f>
        <v>3153.6</v>
      </c>
      <c r="N70" s="83">
        <v>0</v>
      </c>
      <c r="O70" s="83">
        <v>0</v>
      </c>
      <c r="P70" s="97">
        <v>0</v>
      </c>
      <c r="Q70" s="82">
        <v>0</v>
      </c>
      <c r="R70" s="107">
        <v>0</v>
      </c>
      <c r="S70" s="83">
        <v>0</v>
      </c>
      <c r="T70" s="83">
        <v>0</v>
      </c>
      <c r="U70" s="83">
        <v>0</v>
      </c>
      <c r="V70" s="83">
        <v>0</v>
      </c>
      <c r="W70" s="100">
        <v>0</v>
      </c>
      <c r="X70" s="236"/>
    </row>
    <row r="71" spans="1:24" ht="15.75">
      <c r="A71" s="236"/>
      <c r="B71" s="238">
        <v>2600</v>
      </c>
      <c r="C71" s="239"/>
      <c r="D71" s="101">
        <v>0</v>
      </c>
      <c r="E71" s="83">
        <v>0</v>
      </c>
      <c r="F71" s="83">
        <v>0</v>
      </c>
      <c r="G71" s="83">
        <v>0</v>
      </c>
      <c r="H71" s="83">
        <v>0</v>
      </c>
      <c r="I71" s="84">
        <v>0</v>
      </c>
      <c r="J71" s="83">
        <f t="shared" si="15"/>
        <v>1666.6</v>
      </c>
      <c r="K71" s="83">
        <v>0</v>
      </c>
      <c r="L71" s="83">
        <f t="shared" si="16"/>
        <v>2862.6</v>
      </c>
      <c r="M71" s="83">
        <v>0</v>
      </c>
      <c r="N71" s="83">
        <v>0</v>
      </c>
      <c r="O71" s="83">
        <v>0</v>
      </c>
      <c r="P71" s="97">
        <v>0</v>
      </c>
      <c r="Q71" s="82">
        <v>0</v>
      </c>
      <c r="R71" s="107">
        <v>0</v>
      </c>
      <c r="S71" s="83">
        <v>0</v>
      </c>
      <c r="T71" s="83">
        <v>0</v>
      </c>
      <c r="U71" s="83">
        <v>0</v>
      </c>
      <c r="V71" s="83">
        <v>0</v>
      </c>
      <c r="W71" s="100">
        <v>0</v>
      </c>
      <c r="X71" s="236"/>
    </row>
    <row r="72" spans="1:24" ht="15.75">
      <c r="A72" s="236"/>
      <c r="B72" s="238">
        <v>2800</v>
      </c>
      <c r="C72" s="239"/>
      <c r="D72" s="101">
        <v>0</v>
      </c>
      <c r="E72" s="83">
        <v>0</v>
      </c>
      <c r="F72" s="83">
        <v>0</v>
      </c>
      <c r="G72" s="83">
        <v>0</v>
      </c>
      <c r="H72" s="83">
        <v>0</v>
      </c>
      <c r="I72" s="84">
        <v>0</v>
      </c>
      <c r="J72" s="83">
        <f t="shared" si="15"/>
        <v>1794.8</v>
      </c>
      <c r="K72" s="83">
        <f>$K$13*(($B$23/$B$24)^$K$14)*$B72/1000</f>
        <v>2450</v>
      </c>
      <c r="L72" s="83">
        <f t="shared" si="16"/>
        <v>3082.8</v>
      </c>
      <c r="M72" s="83">
        <v>0</v>
      </c>
      <c r="N72" s="83">
        <v>0</v>
      </c>
      <c r="O72" s="83">
        <v>0</v>
      </c>
      <c r="P72" s="97">
        <v>0</v>
      </c>
      <c r="Q72" s="82">
        <f t="shared" si="14"/>
        <v>2752.4</v>
      </c>
      <c r="R72" s="107">
        <v>0</v>
      </c>
      <c r="S72" s="83">
        <v>0</v>
      </c>
      <c r="T72" s="83">
        <v>0</v>
      </c>
      <c r="U72" s="83">
        <v>0</v>
      </c>
      <c r="V72" s="83">
        <v>0</v>
      </c>
      <c r="W72" s="100">
        <v>0</v>
      </c>
      <c r="X72" s="236"/>
    </row>
    <row r="73" spans="1:24" ht="16.5" thickBot="1">
      <c r="A73" s="237"/>
      <c r="B73" s="223">
        <v>3000</v>
      </c>
      <c r="C73" s="224"/>
      <c r="D73" s="89">
        <v>0</v>
      </c>
      <c r="E73" s="87">
        <v>0</v>
      </c>
      <c r="F73" s="87">
        <v>0</v>
      </c>
      <c r="G73" s="87">
        <v>0</v>
      </c>
      <c r="H73" s="87">
        <v>0</v>
      </c>
      <c r="I73" s="88">
        <v>0</v>
      </c>
      <c r="J73" s="86">
        <f t="shared" si="15"/>
        <v>1923</v>
      </c>
      <c r="K73" s="87">
        <v>0</v>
      </c>
      <c r="L73" s="87">
        <v>0</v>
      </c>
      <c r="M73" s="83">
        <f>$M$13*(($B$23/$B$24)^$M$14)*$B73/1000</f>
        <v>3942</v>
      </c>
      <c r="N73" s="87">
        <v>0</v>
      </c>
      <c r="O73" s="87">
        <v>0</v>
      </c>
      <c r="P73" s="102">
        <v>0</v>
      </c>
      <c r="Q73" s="86">
        <f t="shared" si="14"/>
        <v>2949</v>
      </c>
      <c r="R73" s="103">
        <v>0</v>
      </c>
      <c r="S73" s="87">
        <v>0</v>
      </c>
      <c r="T73" s="87">
        <v>0</v>
      </c>
      <c r="U73" s="87">
        <v>0</v>
      </c>
      <c r="V73" s="87">
        <v>0</v>
      </c>
      <c r="W73" s="108">
        <v>0</v>
      </c>
      <c r="X73" s="237"/>
    </row>
    <row r="74" ht="15.75"/>
    <row r="75" spans="2:15" ht="15.75">
      <c r="B75" s="92"/>
      <c r="C75" s="92"/>
      <c r="D75" s="69"/>
      <c r="E75" s="69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</sheetData>
  <sheetProtection password="A14C" sheet="1"/>
  <mergeCells count="62">
    <mergeCell ref="X53:X73"/>
    <mergeCell ref="B54:C54"/>
    <mergeCell ref="B55:C55"/>
    <mergeCell ref="B56:C56"/>
    <mergeCell ref="B57:C57"/>
    <mergeCell ref="B60:C60"/>
    <mergeCell ref="B68:C68"/>
    <mergeCell ref="B58:C58"/>
    <mergeCell ref="B73:C73"/>
    <mergeCell ref="B69:C69"/>
    <mergeCell ref="B66:C66"/>
    <mergeCell ref="B67:C67"/>
    <mergeCell ref="B61:C61"/>
    <mergeCell ref="B62:C62"/>
    <mergeCell ref="B52:C52"/>
    <mergeCell ref="D51:I51"/>
    <mergeCell ref="B51:C51"/>
    <mergeCell ref="B47:C47"/>
    <mergeCell ref="B48:C48"/>
    <mergeCell ref="Q11:W11"/>
    <mergeCell ref="Q3:W3"/>
    <mergeCell ref="Q27:W27"/>
    <mergeCell ref="Q51:W51"/>
    <mergeCell ref="J51:O51"/>
    <mergeCell ref="A53:A73"/>
    <mergeCell ref="B53:C53"/>
    <mergeCell ref="B63:C63"/>
    <mergeCell ref="B64:C64"/>
    <mergeCell ref="B65:C65"/>
    <mergeCell ref="B59:C59"/>
    <mergeCell ref="B70:C70"/>
    <mergeCell ref="B71:C71"/>
    <mergeCell ref="B72:C72"/>
    <mergeCell ref="X29:X49"/>
    <mergeCell ref="B30:C30"/>
    <mergeCell ref="B31:C31"/>
    <mergeCell ref="B32:C32"/>
    <mergeCell ref="B33:C33"/>
    <mergeCell ref="B34:C34"/>
    <mergeCell ref="B42:C42"/>
    <mergeCell ref="B37:C37"/>
    <mergeCell ref="B38:C38"/>
    <mergeCell ref="B43:C43"/>
    <mergeCell ref="B28:C28"/>
    <mergeCell ref="A29:A49"/>
    <mergeCell ref="B29:C29"/>
    <mergeCell ref="B39:C39"/>
    <mergeCell ref="B40:C40"/>
    <mergeCell ref="B41:C41"/>
    <mergeCell ref="B45:C45"/>
    <mergeCell ref="B46:C46"/>
    <mergeCell ref="B44:C44"/>
    <mergeCell ref="D27:I27"/>
    <mergeCell ref="J27:P27"/>
    <mergeCell ref="J3:P3"/>
    <mergeCell ref="D11:I11"/>
    <mergeCell ref="J11:P11"/>
    <mergeCell ref="B49:C49"/>
    <mergeCell ref="A19:C19"/>
    <mergeCell ref="B27:C27"/>
    <mergeCell ref="B35:C35"/>
    <mergeCell ref="B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N16" sqref="N16"/>
    </sheetView>
  </sheetViews>
  <sheetFormatPr defaultColWidth="9.00390625" defaultRowHeight="36" customHeight="1"/>
  <cols>
    <col min="1" max="1" width="10.57421875" style="1" customWidth="1"/>
    <col min="2" max="2" width="5.140625" style="1" customWidth="1"/>
    <col min="3" max="3" width="4.8515625" style="1" customWidth="1"/>
    <col min="4" max="4" width="5.421875" style="1" customWidth="1"/>
    <col min="5" max="5" width="6.140625" style="1" customWidth="1"/>
    <col min="6" max="8" width="6.140625" style="1" bestFit="1" customWidth="1"/>
    <col min="9" max="9" width="6.140625" style="1" customWidth="1"/>
    <col min="10" max="10" width="5.421875" style="1" customWidth="1"/>
    <col min="11" max="11" width="6.140625" style="1" customWidth="1"/>
    <col min="12" max="12" width="6.140625" style="1" bestFit="1" customWidth="1"/>
    <col min="13" max="14" width="5.57421875" style="1" customWidth="1"/>
    <col min="15" max="15" width="6.140625" style="1" bestFit="1" customWidth="1"/>
    <col min="16" max="16" width="5.57421875" style="1" customWidth="1"/>
    <col min="17" max="19" width="6.140625" style="1" bestFit="1" customWidth="1"/>
    <col min="20" max="21" width="6.57421875" style="1" bestFit="1" customWidth="1"/>
    <col min="22" max="22" width="5.140625" style="1" customWidth="1"/>
    <col min="23" max="23" width="7.8515625" style="1" hidden="1" customWidth="1"/>
    <col min="24" max="24" width="0" style="1" hidden="1" customWidth="1"/>
    <col min="25" max="16384" width="9.00390625" style="1" customWidth="1"/>
  </cols>
  <sheetData>
    <row r="1" s="143" customFormat="1" ht="18">
      <c r="A1" s="142" t="s">
        <v>19</v>
      </c>
    </row>
    <row r="2" spans="1:18" s="2" customFormat="1" ht="16.5" thickBot="1">
      <c r="A2" s="3" t="s">
        <v>25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s="2" customFormat="1" ht="15">
      <c r="A3" s="4" t="s">
        <v>0</v>
      </c>
      <c r="B3" s="5"/>
      <c r="C3" s="5"/>
      <c r="D3" s="6"/>
      <c r="E3" s="7"/>
      <c r="F3" s="7"/>
      <c r="G3" s="7"/>
      <c r="H3" s="7"/>
      <c r="I3" s="8"/>
      <c r="J3" s="109" t="s">
        <v>1</v>
      </c>
      <c r="K3" s="50"/>
      <c r="L3" s="50"/>
      <c r="M3" s="50"/>
      <c r="N3" s="50"/>
      <c r="O3" s="110"/>
      <c r="P3" s="249"/>
      <c r="Q3" s="250"/>
      <c r="R3" s="250"/>
      <c r="S3" s="250"/>
      <c r="T3" s="250"/>
      <c r="U3" s="251"/>
    </row>
    <row r="4" spans="1:21" s="2" customFormat="1" ht="15.75" thickBot="1">
      <c r="A4" s="10" t="s">
        <v>30</v>
      </c>
      <c r="B4" s="11"/>
      <c r="C4" s="11"/>
      <c r="D4" s="12"/>
      <c r="E4" s="13"/>
      <c r="F4" s="13"/>
      <c r="G4" s="13"/>
      <c r="H4" s="13"/>
      <c r="I4" s="14"/>
      <c r="J4" s="51">
        <v>300</v>
      </c>
      <c r="K4" s="16">
        <v>400</v>
      </c>
      <c r="L4" s="16">
        <v>500</v>
      </c>
      <c r="M4" s="16">
        <v>600</v>
      </c>
      <c r="N4" s="13">
        <v>700</v>
      </c>
      <c r="O4" s="18">
        <v>900</v>
      </c>
      <c r="P4" s="51"/>
      <c r="Q4" s="16"/>
      <c r="R4" s="16"/>
      <c r="S4" s="16"/>
      <c r="T4" s="16"/>
      <c r="U4" s="18"/>
    </row>
    <row r="5" spans="1:24" s="28" customFormat="1" ht="15">
      <c r="A5" s="19" t="s">
        <v>37</v>
      </c>
      <c r="B5" s="20" t="s">
        <v>3</v>
      </c>
      <c r="C5" s="20"/>
      <c r="D5" s="21"/>
      <c r="E5" s="22"/>
      <c r="F5" s="22"/>
      <c r="G5" s="22"/>
      <c r="H5" s="22"/>
      <c r="I5" s="23"/>
      <c r="J5" s="21">
        <v>536</v>
      </c>
      <c r="K5" s="22">
        <v>705</v>
      </c>
      <c r="L5" s="22">
        <v>864</v>
      </c>
      <c r="M5" s="22">
        <v>1014</v>
      </c>
      <c r="N5" s="22">
        <v>1153</v>
      </c>
      <c r="O5" s="25">
        <v>1402</v>
      </c>
      <c r="P5" s="21"/>
      <c r="Q5" s="22"/>
      <c r="R5" s="22"/>
      <c r="S5" s="22"/>
      <c r="T5" s="22"/>
      <c r="U5" s="23"/>
      <c r="W5" t="s">
        <v>4</v>
      </c>
      <c r="X5">
        <f>(90-70)/(LN((90-20)/(70-20)))</f>
        <v>59.44026823976924</v>
      </c>
    </row>
    <row r="6" spans="1:24" s="28" customFormat="1" ht="15">
      <c r="A6" s="19" t="s">
        <v>33</v>
      </c>
      <c r="B6" s="20"/>
      <c r="C6" s="20"/>
      <c r="D6" s="29"/>
      <c r="E6" s="30"/>
      <c r="F6" s="30"/>
      <c r="G6" s="30"/>
      <c r="H6" s="30"/>
      <c r="I6" s="31"/>
      <c r="J6" s="29">
        <v>1.2848</v>
      </c>
      <c r="K6" s="30">
        <v>1.2883</v>
      </c>
      <c r="L6" s="30">
        <v>1.2919</v>
      </c>
      <c r="M6" s="30">
        <v>1.2954</v>
      </c>
      <c r="N6" s="30">
        <v>1.2963</v>
      </c>
      <c r="O6" s="33">
        <v>1.2981</v>
      </c>
      <c r="P6" s="29"/>
      <c r="Q6" s="30"/>
      <c r="R6" s="30"/>
      <c r="S6" s="30"/>
      <c r="T6" s="30"/>
      <c r="U6" s="31"/>
      <c r="W6" t="s">
        <v>5</v>
      </c>
      <c r="X6">
        <f>(75-65)/(LN((75-$B$22)/(65-$B$22)))</f>
        <v>49.83288654563971</v>
      </c>
    </row>
    <row r="7" spans="1:21" s="28" customFormat="1" ht="15" hidden="1">
      <c r="A7" s="34" t="s">
        <v>6</v>
      </c>
      <c r="B7" s="35"/>
      <c r="C7" s="35"/>
      <c r="D7" s="29"/>
      <c r="E7" s="30"/>
      <c r="F7" s="30"/>
      <c r="G7" s="30"/>
      <c r="H7" s="30"/>
      <c r="I7" s="31"/>
      <c r="J7" s="29"/>
      <c r="K7" s="30"/>
      <c r="L7" s="30"/>
      <c r="M7" s="30"/>
      <c r="N7" s="30"/>
      <c r="O7" s="33"/>
      <c r="P7" s="29"/>
      <c r="Q7" s="30"/>
      <c r="R7" s="30"/>
      <c r="S7" s="30"/>
      <c r="T7" s="30"/>
      <c r="U7" s="31"/>
    </row>
    <row r="8" spans="1:21" s="28" customFormat="1" ht="15">
      <c r="A8" s="36" t="s">
        <v>34</v>
      </c>
      <c r="B8" s="35"/>
      <c r="C8" s="35"/>
      <c r="D8" s="37"/>
      <c r="E8" s="38"/>
      <c r="F8" s="38"/>
      <c r="G8" s="38"/>
      <c r="H8" s="38"/>
      <c r="I8" s="39"/>
      <c r="J8" s="37">
        <v>9.3</v>
      </c>
      <c r="K8" s="38">
        <v>12.595</v>
      </c>
      <c r="L8" s="38">
        <v>15.33</v>
      </c>
      <c r="M8" s="38">
        <v>18.62</v>
      </c>
      <c r="N8" s="38">
        <v>20.87</v>
      </c>
      <c r="O8" s="41">
        <v>26.76</v>
      </c>
      <c r="P8" s="37"/>
      <c r="Q8" s="38"/>
      <c r="R8" s="38"/>
      <c r="S8" s="38"/>
      <c r="T8" s="38"/>
      <c r="U8" s="39"/>
    </row>
    <row r="9" spans="1:21" s="28" customFormat="1" ht="15.75" thickBot="1">
      <c r="A9" s="42" t="s">
        <v>35</v>
      </c>
      <c r="B9" s="43"/>
      <c r="C9" s="43"/>
      <c r="D9" s="44"/>
      <c r="E9" s="45"/>
      <c r="F9" s="45"/>
      <c r="G9" s="45"/>
      <c r="H9" s="45"/>
      <c r="I9" s="46"/>
      <c r="J9" s="44">
        <v>2.6</v>
      </c>
      <c r="K9" s="45">
        <v>2.73</v>
      </c>
      <c r="L9" s="45">
        <v>2.87</v>
      </c>
      <c r="M9" s="45">
        <v>3</v>
      </c>
      <c r="N9" s="45">
        <v>3.3</v>
      </c>
      <c r="O9" s="48">
        <v>3.9</v>
      </c>
      <c r="P9" s="44"/>
      <c r="Q9" s="45"/>
      <c r="R9" s="45"/>
      <c r="S9" s="45"/>
      <c r="T9" s="45"/>
      <c r="U9" s="46"/>
    </row>
    <row r="10" spans="1:21" s="2" customFormat="1" ht="15.75" thickBo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s="2" customFormat="1" ht="15">
      <c r="A11" s="4" t="s">
        <v>0</v>
      </c>
      <c r="B11" s="5"/>
      <c r="C11" s="5"/>
      <c r="D11" s="9"/>
      <c r="E11" s="7"/>
      <c r="F11" s="50" t="s">
        <v>7</v>
      </c>
      <c r="G11" s="7"/>
      <c r="H11" s="7"/>
      <c r="I11" s="8"/>
      <c r="J11" s="249" t="s">
        <v>8</v>
      </c>
      <c r="K11" s="250"/>
      <c r="L11" s="250"/>
      <c r="M11" s="250"/>
      <c r="N11" s="250"/>
      <c r="O11" s="251"/>
      <c r="P11" s="249" t="s">
        <v>9</v>
      </c>
      <c r="Q11" s="250"/>
      <c r="R11" s="250"/>
      <c r="S11" s="250"/>
      <c r="T11" s="250"/>
      <c r="U11" s="251"/>
    </row>
    <row r="12" spans="1:21" s="2" customFormat="1" ht="15.75" thickBot="1">
      <c r="A12" s="10" t="s">
        <v>30</v>
      </c>
      <c r="B12" s="11"/>
      <c r="C12" s="11"/>
      <c r="D12" s="51">
        <v>300</v>
      </c>
      <c r="E12" s="16">
        <v>400</v>
      </c>
      <c r="F12" s="16">
        <v>500</v>
      </c>
      <c r="G12" s="16">
        <v>600</v>
      </c>
      <c r="H12" s="13">
        <v>700</v>
      </c>
      <c r="I12" s="18">
        <v>900</v>
      </c>
      <c r="J12" s="51">
        <v>300</v>
      </c>
      <c r="K12" s="16">
        <v>400</v>
      </c>
      <c r="L12" s="16">
        <v>500</v>
      </c>
      <c r="M12" s="16">
        <v>600</v>
      </c>
      <c r="N12" s="13">
        <v>700</v>
      </c>
      <c r="O12" s="18">
        <v>900</v>
      </c>
      <c r="P12" s="51">
        <v>300</v>
      </c>
      <c r="Q12" s="16">
        <v>400</v>
      </c>
      <c r="R12" s="16">
        <v>500</v>
      </c>
      <c r="S12" s="16">
        <v>600</v>
      </c>
      <c r="T12" s="13">
        <v>700</v>
      </c>
      <c r="U12" s="18">
        <v>900</v>
      </c>
    </row>
    <row r="13" spans="1:21" s="28" customFormat="1" ht="15">
      <c r="A13" s="19" t="s">
        <v>37</v>
      </c>
      <c r="B13" s="20" t="s">
        <v>3</v>
      </c>
      <c r="C13" s="20"/>
      <c r="D13" s="21">
        <v>786</v>
      </c>
      <c r="E13" s="22">
        <v>1004</v>
      </c>
      <c r="F13" s="22">
        <v>1206</v>
      </c>
      <c r="G13" s="22">
        <v>1395</v>
      </c>
      <c r="H13" s="22">
        <v>1570</v>
      </c>
      <c r="I13" s="23">
        <v>1886</v>
      </c>
      <c r="J13" s="21">
        <v>983</v>
      </c>
      <c r="K13" s="22">
        <v>1259</v>
      </c>
      <c r="L13" s="22">
        <v>1513</v>
      </c>
      <c r="M13" s="22">
        <v>1747</v>
      </c>
      <c r="N13" s="22">
        <v>1963</v>
      </c>
      <c r="O13" s="23">
        <v>2343</v>
      </c>
      <c r="P13" s="21">
        <v>1398</v>
      </c>
      <c r="Q13" s="22">
        <v>1791</v>
      </c>
      <c r="R13" s="22">
        <v>2153</v>
      </c>
      <c r="S13" s="22">
        <v>2484</v>
      </c>
      <c r="T13" s="22">
        <v>2788</v>
      </c>
      <c r="U13" s="23">
        <v>3316</v>
      </c>
    </row>
    <row r="14" spans="1:21" s="28" customFormat="1" ht="15">
      <c r="A14" s="19" t="s">
        <v>33</v>
      </c>
      <c r="B14" s="20"/>
      <c r="C14" s="20"/>
      <c r="D14" s="29">
        <v>1.3169</v>
      </c>
      <c r="E14" s="30">
        <v>1.3215</v>
      </c>
      <c r="F14" s="30">
        <v>1.3262</v>
      </c>
      <c r="G14" s="30">
        <v>1.3308</v>
      </c>
      <c r="H14" s="30">
        <v>1.3423</v>
      </c>
      <c r="I14" s="31">
        <v>1.3654</v>
      </c>
      <c r="J14" s="29">
        <v>1.3128</v>
      </c>
      <c r="K14" s="30">
        <v>1.3237</v>
      </c>
      <c r="L14" s="30">
        <v>1.3347</v>
      </c>
      <c r="M14" s="30">
        <v>1.3456</v>
      </c>
      <c r="N14" s="30">
        <v>1.3455</v>
      </c>
      <c r="O14" s="31">
        <v>1.3452</v>
      </c>
      <c r="P14" s="29">
        <v>1.3029</v>
      </c>
      <c r="Q14" s="30">
        <v>1.3099</v>
      </c>
      <c r="R14" s="30">
        <v>1.3168</v>
      </c>
      <c r="S14" s="30">
        <v>1.3238</v>
      </c>
      <c r="T14" s="30">
        <v>1.3282</v>
      </c>
      <c r="U14" s="31">
        <v>1.337</v>
      </c>
    </row>
    <row r="15" spans="1:21" s="28" customFormat="1" ht="15" hidden="1">
      <c r="A15" s="34" t="s">
        <v>6</v>
      </c>
      <c r="B15" s="35"/>
      <c r="C15" s="35"/>
      <c r="D15" s="29"/>
      <c r="E15" s="30"/>
      <c r="F15" s="30"/>
      <c r="G15" s="30"/>
      <c r="H15" s="30"/>
      <c r="I15" s="31"/>
      <c r="J15" s="29"/>
      <c r="K15" s="30"/>
      <c r="L15" s="30"/>
      <c r="M15" s="30"/>
      <c r="N15" s="30"/>
      <c r="O15" s="31"/>
      <c r="P15" s="29"/>
      <c r="Q15" s="30"/>
      <c r="R15" s="30"/>
      <c r="S15" s="30"/>
      <c r="T15" s="30"/>
      <c r="U15" s="31"/>
    </row>
    <row r="16" spans="1:21" s="28" customFormat="1" ht="15">
      <c r="A16" s="36" t="s">
        <v>34</v>
      </c>
      <c r="B16" s="35"/>
      <c r="C16" s="35"/>
      <c r="D16" s="37">
        <v>14.48</v>
      </c>
      <c r="E16" s="38">
        <v>20</v>
      </c>
      <c r="F16" s="38">
        <v>24.31</v>
      </c>
      <c r="G16" s="38">
        <v>29.77</v>
      </c>
      <c r="H16" s="38">
        <v>33.03</v>
      </c>
      <c r="I16" s="39">
        <v>42.56</v>
      </c>
      <c r="J16" s="37">
        <v>15.17</v>
      </c>
      <c r="K16" s="38">
        <v>21.33</v>
      </c>
      <c r="L16" s="38">
        <v>26.3</v>
      </c>
      <c r="M16" s="38">
        <v>32.4</v>
      </c>
      <c r="N16" s="38">
        <v>36.42</v>
      </c>
      <c r="O16" s="39">
        <v>47.31</v>
      </c>
      <c r="P16" s="37">
        <v>22.57</v>
      </c>
      <c r="Q16" s="38">
        <v>31.7</v>
      </c>
      <c r="R16" s="38">
        <v>39.15</v>
      </c>
      <c r="S16" s="38">
        <v>54.28</v>
      </c>
      <c r="T16" s="38">
        <v>70.56</v>
      </c>
      <c r="U16" s="39">
        <v>73.39280000000001</v>
      </c>
    </row>
    <row r="17" spans="1:21" s="28" customFormat="1" ht="15.75" thickBot="1">
      <c r="A17" s="42" t="s">
        <v>35</v>
      </c>
      <c r="B17" s="43"/>
      <c r="C17" s="43"/>
      <c r="D17" s="44">
        <v>3.5</v>
      </c>
      <c r="E17" s="45">
        <v>4.27</v>
      </c>
      <c r="F17" s="45">
        <v>5.03</v>
      </c>
      <c r="G17" s="45">
        <v>5.8</v>
      </c>
      <c r="H17" s="45">
        <v>6.37</v>
      </c>
      <c r="I17" s="46">
        <v>7.5</v>
      </c>
      <c r="J17" s="44">
        <v>3.5</v>
      </c>
      <c r="K17" s="45">
        <v>4.27</v>
      </c>
      <c r="L17" s="45">
        <v>5.03</v>
      </c>
      <c r="M17" s="45">
        <v>5.8</v>
      </c>
      <c r="N17" s="45">
        <v>6.37</v>
      </c>
      <c r="O17" s="46">
        <v>7.5</v>
      </c>
      <c r="P17" s="44">
        <v>5.2</v>
      </c>
      <c r="Q17" s="45">
        <v>6.39</v>
      </c>
      <c r="R17" s="45">
        <v>7.59</v>
      </c>
      <c r="S17" s="45">
        <v>8.78</v>
      </c>
      <c r="T17" s="45">
        <v>9.69</v>
      </c>
      <c r="U17" s="46">
        <v>11.5</v>
      </c>
    </row>
    <row r="18" spans="1:21" s="2" customFormat="1" ht="16.5" thickBot="1">
      <c r="A18" s="52"/>
      <c r="B18" s="53"/>
      <c r="C18" s="53"/>
      <c r="D18" s="54"/>
      <c r="E18" s="54"/>
      <c r="F18" s="54"/>
      <c r="G18" s="55"/>
      <c r="H18" s="55"/>
      <c r="I18" s="55"/>
      <c r="J18" s="54"/>
      <c r="K18" s="54"/>
      <c r="L18" s="54"/>
      <c r="M18" s="54"/>
      <c r="N18" s="54"/>
      <c r="O18" s="55"/>
      <c r="P18" s="54"/>
      <c r="Q18" s="54"/>
      <c r="R18" s="54"/>
      <c r="S18" s="54"/>
      <c r="T18" s="54"/>
      <c r="U18" s="54"/>
    </row>
    <row r="19" spans="1:21" s="2" customFormat="1" ht="15.75" thickBot="1">
      <c r="A19" s="218" t="s">
        <v>26</v>
      </c>
      <c r="B19" s="219"/>
      <c r="C19" s="220"/>
      <c r="D19" s="56"/>
      <c r="E19" s="56"/>
      <c r="F19" s="56"/>
      <c r="G19" s="56"/>
      <c r="H19" s="56"/>
      <c r="I19" s="114"/>
      <c r="J19" s="111"/>
      <c r="K19" s="111"/>
      <c r="L19" s="111"/>
      <c r="M19" s="111"/>
      <c r="N19" s="111"/>
      <c r="O19" s="111"/>
      <c r="P19" s="114"/>
      <c r="Q19" s="56"/>
      <c r="R19" s="56"/>
      <c r="S19" s="56"/>
      <c r="T19" s="56"/>
      <c r="U19" s="56"/>
    </row>
    <row r="20" spans="1:21" s="2" customFormat="1" ht="15">
      <c r="A20" s="57" t="s">
        <v>27</v>
      </c>
      <c r="B20" s="58">
        <v>75</v>
      </c>
      <c r="C20" s="59" t="s">
        <v>10</v>
      </c>
      <c r="D20" s="56"/>
      <c r="E20" s="56"/>
      <c r="F20" s="56"/>
      <c r="G20" s="56"/>
      <c r="H20" s="56"/>
      <c r="I20" s="114"/>
      <c r="J20" s="112"/>
      <c r="K20" s="112"/>
      <c r="L20" s="112"/>
      <c r="M20" s="112"/>
      <c r="N20" s="112"/>
      <c r="O20" s="112"/>
      <c r="P20" s="114"/>
      <c r="Q20" s="56"/>
      <c r="R20" s="56"/>
      <c r="S20" s="56"/>
      <c r="T20" s="56"/>
      <c r="U20" s="56"/>
    </row>
    <row r="21" spans="1:21" s="2" customFormat="1" ht="15">
      <c r="A21" s="60" t="s">
        <v>28</v>
      </c>
      <c r="B21" s="207">
        <v>65</v>
      </c>
      <c r="C21" s="61" t="s">
        <v>10</v>
      </c>
      <c r="D21" s="56"/>
      <c r="E21" s="56"/>
      <c r="F21" s="56"/>
      <c r="G21" s="56"/>
      <c r="H21" s="56"/>
      <c r="I21" s="114"/>
      <c r="J21" s="112"/>
      <c r="K21" s="112"/>
      <c r="L21" s="112"/>
      <c r="M21" s="112"/>
      <c r="N21" s="112"/>
      <c r="O21" s="112"/>
      <c r="P21" s="114"/>
      <c r="Q21" s="56"/>
      <c r="R21" s="56"/>
      <c r="S21" s="56"/>
      <c r="T21" s="56"/>
      <c r="U21" s="56"/>
    </row>
    <row r="22" spans="1:16" s="2" customFormat="1" ht="15">
      <c r="A22" s="62" t="s">
        <v>29</v>
      </c>
      <c r="B22" s="63">
        <v>20</v>
      </c>
      <c r="C22" s="64" t="s">
        <v>10</v>
      </c>
      <c r="I22" s="69"/>
      <c r="J22" s="113"/>
      <c r="K22" s="113"/>
      <c r="L22" s="113"/>
      <c r="M22" s="113"/>
      <c r="N22" s="113"/>
      <c r="O22" s="113"/>
      <c r="P22" s="69"/>
    </row>
    <row r="23" spans="1:16" s="2" customFormat="1" ht="15.75" hidden="1" thickBot="1">
      <c r="A23" s="65" t="s">
        <v>11</v>
      </c>
      <c r="B23" s="66">
        <f>(B20+B21)/2-B22</f>
        <v>50</v>
      </c>
      <c r="C23" s="67" t="s">
        <v>10</v>
      </c>
      <c r="I23" s="69"/>
      <c r="J23" s="69"/>
      <c r="K23" s="69"/>
      <c r="L23" s="69"/>
      <c r="M23" s="69"/>
      <c r="N23" s="69"/>
      <c r="O23" s="69"/>
      <c r="P23" s="69"/>
    </row>
    <row r="24" spans="1:3" s="69" customFormat="1" ht="15" hidden="1">
      <c r="A24" s="68" t="s">
        <v>12</v>
      </c>
      <c r="B24">
        <v>50</v>
      </c>
      <c r="C24" s="68" t="s">
        <v>13</v>
      </c>
    </row>
    <row r="25" spans="1:3" s="69" customFormat="1" ht="15">
      <c r="A25" s="68"/>
      <c r="B25" s="70"/>
      <c r="C25" s="68"/>
    </row>
    <row r="26" spans="2:23" s="2" customFormat="1" ht="16.5" thickBot="1">
      <c r="B26" s="71"/>
      <c r="C26" s="71"/>
      <c r="D26" s="71"/>
      <c r="E26" s="71"/>
      <c r="F26" s="71">
        <f>B20</f>
        <v>75</v>
      </c>
      <c r="G26" s="71">
        <f>B21</f>
        <v>65</v>
      </c>
      <c r="H26" s="71">
        <f>B22</f>
        <v>20</v>
      </c>
      <c r="I26" s="71" t="s">
        <v>14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W26" s="1"/>
    </row>
    <row r="27" spans="2:23" s="2" customFormat="1" ht="15.75" customHeight="1">
      <c r="B27" s="210" t="s">
        <v>0</v>
      </c>
      <c r="C27" s="212"/>
      <c r="D27" s="210" t="s">
        <v>15</v>
      </c>
      <c r="E27" s="211"/>
      <c r="F27" s="211"/>
      <c r="G27" s="211"/>
      <c r="H27" s="211"/>
      <c r="I27" s="212"/>
      <c r="J27" s="210" t="s">
        <v>1</v>
      </c>
      <c r="K27" s="211"/>
      <c r="L27" s="211"/>
      <c r="M27" s="211"/>
      <c r="N27" s="211"/>
      <c r="O27" s="212"/>
      <c r="P27" s="210" t="s">
        <v>16</v>
      </c>
      <c r="Q27" s="211"/>
      <c r="R27" s="211"/>
      <c r="S27" s="211"/>
      <c r="T27" s="211"/>
      <c r="U27" s="212"/>
      <c r="W27" s="1"/>
    </row>
    <row r="28" spans="1:23" s="2" customFormat="1" ht="16.5" thickBot="1">
      <c r="A28" s="73"/>
      <c r="B28" s="223" t="s">
        <v>31</v>
      </c>
      <c r="C28" s="224"/>
      <c r="D28" s="74">
        <v>300</v>
      </c>
      <c r="E28" s="75">
        <v>400</v>
      </c>
      <c r="F28" s="75">
        <v>500</v>
      </c>
      <c r="G28" s="75">
        <v>600</v>
      </c>
      <c r="H28" s="75">
        <v>700</v>
      </c>
      <c r="I28" s="76">
        <v>900</v>
      </c>
      <c r="J28" s="74">
        <v>300</v>
      </c>
      <c r="K28" s="75">
        <v>400</v>
      </c>
      <c r="L28" s="75">
        <v>500</v>
      </c>
      <c r="M28" s="75">
        <v>600</v>
      </c>
      <c r="N28" s="75">
        <v>700</v>
      </c>
      <c r="O28" s="76">
        <v>900</v>
      </c>
      <c r="P28" s="74">
        <v>300</v>
      </c>
      <c r="Q28" s="75">
        <v>400</v>
      </c>
      <c r="R28" s="75">
        <v>500</v>
      </c>
      <c r="S28" s="75">
        <v>600</v>
      </c>
      <c r="T28" s="75">
        <v>700</v>
      </c>
      <c r="U28" s="76">
        <v>900</v>
      </c>
      <c r="W28" s="1"/>
    </row>
    <row r="29" spans="1:23" s="2" customFormat="1" ht="15.75" customHeight="1">
      <c r="A29" s="230" t="s">
        <v>36</v>
      </c>
      <c r="B29" s="228">
        <v>300</v>
      </c>
      <c r="C29" s="229"/>
      <c r="D29" s="78">
        <f>(($B$23/50)^D$6)*(D$5/1000*$B29)</f>
        <v>0</v>
      </c>
      <c r="E29" s="79">
        <f>(($B$23/50)^E$6)*(E$5/1000*$B29)</f>
        <v>0</v>
      </c>
      <c r="F29" s="79">
        <f>(($B$23/50)^F$6)*(F$5/1000*$B29)</f>
        <v>0</v>
      </c>
      <c r="G29" s="79">
        <f>(($B$23/50)^G$6)*(G$5/1000*$B29)</f>
        <v>0</v>
      </c>
      <c r="H29" s="79">
        <v>0</v>
      </c>
      <c r="I29" s="80">
        <f>(($B$23/50)^I$6)*(I$5/1000*$B29)</f>
        <v>0</v>
      </c>
      <c r="J29" s="78">
        <v>0</v>
      </c>
      <c r="K29" s="79">
        <v>0</v>
      </c>
      <c r="L29" s="79">
        <v>0</v>
      </c>
      <c r="M29" s="79">
        <v>0</v>
      </c>
      <c r="N29" s="79">
        <v>0</v>
      </c>
      <c r="O29" s="80">
        <v>0</v>
      </c>
      <c r="P29" s="78">
        <f>(($B$23/50)^P$6)*(P$5/1000*$B29)</f>
        <v>0</v>
      </c>
      <c r="Q29" s="79">
        <f>(($B$23/50)^Q$6)*(Q$5/1000*$B29)</f>
        <v>0</v>
      </c>
      <c r="R29" s="79">
        <f>(($B$23/50)^R$6)*(R$5/1000*$B29)</f>
        <v>0</v>
      </c>
      <c r="S29" s="79">
        <f>(($B$23/50)^S$6)*(S$5/1000*$B29)</f>
        <v>0</v>
      </c>
      <c r="T29" s="79">
        <v>0</v>
      </c>
      <c r="U29" s="80">
        <f>(($B$23/50)^U$6)*(U$5/1000*$B29)</f>
        <v>0</v>
      </c>
      <c r="V29" s="230" t="s">
        <v>36</v>
      </c>
      <c r="W29" s="1"/>
    </row>
    <row r="30" spans="1:23" s="2" customFormat="1" ht="15.75">
      <c r="A30" s="231"/>
      <c r="B30" s="221">
        <v>400</v>
      </c>
      <c r="C30" s="222"/>
      <c r="D30" s="82">
        <f aca="true" t="shared" si="0" ref="D30:D49">$D$5*(($B$23/$B$24)^$D$6)*$B30/1000</f>
        <v>0</v>
      </c>
      <c r="E30" s="83">
        <f aca="true" t="shared" si="1" ref="E30:E49">$E$5*(($B$23/$B$24)^$E$6)*$B30/1000</f>
        <v>0</v>
      </c>
      <c r="F30" s="83">
        <f aca="true" t="shared" si="2" ref="F30:F49">$F$5*(($B$23/$B$24)^$F$6)*$B30/1000</f>
        <v>0</v>
      </c>
      <c r="G30" s="83">
        <f aca="true" t="shared" si="3" ref="G30:G49">$G$5*(($B$23/$B$24)^$G$6)*$B30/1000</f>
        <v>0</v>
      </c>
      <c r="H30" s="83">
        <f aca="true" t="shared" si="4" ref="H30:H49">$H$5*(($B$23/$B$24)^$H$6)*$B30/1000</f>
        <v>0</v>
      </c>
      <c r="I30" s="84">
        <f aca="true" t="shared" si="5" ref="I30:I49">$I$5*(($B$23/$B$24)^$I$6)*$B30/1000</f>
        <v>0</v>
      </c>
      <c r="J30" s="82">
        <v>0</v>
      </c>
      <c r="K30" s="83">
        <f aca="true" t="shared" si="6" ref="K30:K49">$K$5*(($B$23/$B$24)^$K$6)*$B30/1000</f>
        <v>282</v>
      </c>
      <c r="L30" s="83">
        <f aca="true" t="shared" si="7" ref="L30:L47">$L$5*(($B$23/$B$24)^$L$6)*$B30/1000</f>
        <v>345.6</v>
      </c>
      <c r="M30" s="83">
        <f aca="true" t="shared" si="8" ref="M30:M46">$M$5*(($B$23/$B$24)^$M$6)*$B30/1000</f>
        <v>405.6</v>
      </c>
      <c r="N30" s="83">
        <f>$N$5*(($B$23/$B$24)^$N$6)*$B30/1000</f>
        <v>461.2</v>
      </c>
      <c r="O30" s="84">
        <f>$O$5*(($B$23/$B$24)^$O$6)*$B30/1000</f>
        <v>560.8</v>
      </c>
      <c r="P30" s="82">
        <f aca="true" t="shared" si="9" ref="P30:P49">$P$5*(($B$23/$B$24)^$P$6)*$B30/1000</f>
        <v>0</v>
      </c>
      <c r="Q30" s="83">
        <f aca="true" t="shared" si="10" ref="Q30:Q49">$Q$5*(($B$23/$B$24)^$Q$6)*$B30/1000</f>
        <v>0</v>
      </c>
      <c r="R30" s="83">
        <f aca="true" t="shared" si="11" ref="R30:R49">$R$5*(($B$23/$B$24)^$R$6)*$B30/1000</f>
        <v>0</v>
      </c>
      <c r="S30" s="83">
        <f aca="true" t="shared" si="12" ref="S30:S49">$S$5*(($B$23/$B$24)^$S$6)*$B30/1000</f>
        <v>0</v>
      </c>
      <c r="T30" s="83">
        <f aca="true" t="shared" si="13" ref="T30:T49">$T$5*(($B$23/$B$24)^$T$6)*$B30/1000</f>
        <v>0</v>
      </c>
      <c r="U30" s="84">
        <f aca="true" t="shared" si="14" ref="U30:U49">$U$5*(($B$23/$B$24)^$U$6)*$B30/1000</f>
        <v>0</v>
      </c>
      <c r="V30" s="231"/>
      <c r="W30" s="1"/>
    </row>
    <row r="31" spans="1:23" s="2" customFormat="1" ht="15.75">
      <c r="A31" s="231"/>
      <c r="B31" s="221">
        <v>500</v>
      </c>
      <c r="C31" s="222"/>
      <c r="D31" s="82">
        <f t="shared" si="0"/>
        <v>0</v>
      </c>
      <c r="E31" s="83">
        <f t="shared" si="1"/>
        <v>0</v>
      </c>
      <c r="F31" s="83">
        <f t="shared" si="2"/>
        <v>0</v>
      </c>
      <c r="G31" s="83">
        <f t="shared" si="3"/>
        <v>0</v>
      </c>
      <c r="H31" s="83">
        <f t="shared" si="4"/>
        <v>0</v>
      </c>
      <c r="I31" s="84">
        <f t="shared" si="5"/>
        <v>0</v>
      </c>
      <c r="J31" s="82">
        <f>$J$5*(($B$23/$B$24)^$J$6)*$B31/1000</f>
        <v>268</v>
      </c>
      <c r="K31" s="83">
        <f t="shared" si="6"/>
        <v>352.5</v>
      </c>
      <c r="L31" s="83">
        <f t="shared" si="7"/>
        <v>432</v>
      </c>
      <c r="M31" s="83">
        <f t="shared" si="8"/>
        <v>507</v>
      </c>
      <c r="N31" s="83">
        <f>$N$5*(($B$23/$B$24)^$N$6)*$B31/1000</f>
        <v>576.5</v>
      </c>
      <c r="O31" s="84">
        <f>$O$5*(($B$23/$B$24)^$O$6)*$B31/1000</f>
        <v>701</v>
      </c>
      <c r="P31" s="82">
        <f t="shared" si="9"/>
        <v>0</v>
      </c>
      <c r="Q31" s="83">
        <f t="shared" si="10"/>
        <v>0</v>
      </c>
      <c r="R31" s="83">
        <f t="shared" si="11"/>
        <v>0</v>
      </c>
      <c r="S31" s="83">
        <f t="shared" si="12"/>
        <v>0</v>
      </c>
      <c r="T31" s="83">
        <f t="shared" si="13"/>
        <v>0</v>
      </c>
      <c r="U31" s="84">
        <f t="shared" si="14"/>
        <v>0</v>
      </c>
      <c r="V31" s="231"/>
      <c r="W31" s="1"/>
    </row>
    <row r="32" spans="1:23" s="2" customFormat="1" ht="15.75">
      <c r="A32" s="231"/>
      <c r="B32" s="221">
        <v>600</v>
      </c>
      <c r="C32" s="222"/>
      <c r="D32" s="82">
        <f t="shared" si="0"/>
        <v>0</v>
      </c>
      <c r="E32" s="83">
        <f t="shared" si="1"/>
        <v>0</v>
      </c>
      <c r="F32" s="83">
        <f t="shared" si="2"/>
        <v>0</v>
      </c>
      <c r="G32" s="83">
        <f t="shared" si="3"/>
        <v>0</v>
      </c>
      <c r="H32" s="83">
        <f t="shared" si="4"/>
        <v>0</v>
      </c>
      <c r="I32" s="84">
        <f t="shared" si="5"/>
        <v>0</v>
      </c>
      <c r="J32" s="82">
        <v>0</v>
      </c>
      <c r="K32" s="83">
        <f t="shared" si="6"/>
        <v>423</v>
      </c>
      <c r="L32" s="83">
        <f t="shared" si="7"/>
        <v>518.4</v>
      </c>
      <c r="M32" s="83">
        <f t="shared" si="8"/>
        <v>608.4</v>
      </c>
      <c r="N32" s="83">
        <f>$N$5*(($B$23/$B$24)^$N$6)*$B32/1000</f>
        <v>691.8</v>
      </c>
      <c r="O32" s="84">
        <f>$O$5*(($B$23/$B$24)^$O$6)*$B32/1000</f>
        <v>841.2</v>
      </c>
      <c r="P32" s="82">
        <f t="shared" si="9"/>
        <v>0</v>
      </c>
      <c r="Q32" s="83">
        <f t="shared" si="10"/>
        <v>0</v>
      </c>
      <c r="R32" s="83">
        <f t="shared" si="11"/>
        <v>0</v>
      </c>
      <c r="S32" s="83">
        <f t="shared" si="12"/>
        <v>0</v>
      </c>
      <c r="T32" s="83">
        <f t="shared" si="13"/>
        <v>0</v>
      </c>
      <c r="U32" s="84">
        <f t="shared" si="14"/>
        <v>0</v>
      </c>
      <c r="V32" s="231"/>
      <c r="W32" s="1"/>
    </row>
    <row r="33" spans="1:23" s="2" customFormat="1" ht="15.75">
      <c r="A33" s="231"/>
      <c r="B33" s="221">
        <v>700</v>
      </c>
      <c r="C33" s="222"/>
      <c r="D33" s="82">
        <f t="shared" si="0"/>
        <v>0</v>
      </c>
      <c r="E33" s="83">
        <f t="shared" si="1"/>
        <v>0</v>
      </c>
      <c r="F33" s="83">
        <f t="shared" si="2"/>
        <v>0</v>
      </c>
      <c r="G33" s="83">
        <f t="shared" si="3"/>
        <v>0</v>
      </c>
      <c r="H33" s="83">
        <f t="shared" si="4"/>
        <v>0</v>
      </c>
      <c r="I33" s="84">
        <f t="shared" si="5"/>
        <v>0</v>
      </c>
      <c r="J33" s="82">
        <v>0</v>
      </c>
      <c r="K33" s="83">
        <f t="shared" si="6"/>
        <v>493.5</v>
      </c>
      <c r="L33" s="83">
        <v>0</v>
      </c>
      <c r="M33" s="83">
        <f t="shared" si="8"/>
        <v>709.8</v>
      </c>
      <c r="N33" s="83">
        <v>0</v>
      </c>
      <c r="O33" s="84">
        <v>0</v>
      </c>
      <c r="P33" s="82">
        <f t="shared" si="9"/>
        <v>0</v>
      </c>
      <c r="Q33" s="83">
        <f t="shared" si="10"/>
        <v>0</v>
      </c>
      <c r="R33" s="83">
        <f t="shared" si="11"/>
        <v>0</v>
      </c>
      <c r="S33" s="83">
        <f t="shared" si="12"/>
        <v>0</v>
      </c>
      <c r="T33" s="83">
        <f t="shared" si="13"/>
        <v>0</v>
      </c>
      <c r="U33" s="84">
        <f t="shared" si="14"/>
        <v>0</v>
      </c>
      <c r="V33" s="231"/>
      <c r="W33" s="1"/>
    </row>
    <row r="34" spans="1:23" s="2" customFormat="1" ht="15.75">
      <c r="A34" s="231"/>
      <c r="B34" s="221">
        <v>800</v>
      </c>
      <c r="C34" s="222"/>
      <c r="D34" s="82">
        <f t="shared" si="0"/>
        <v>0</v>
      </c>
      <c r="E34" s="83">
        <f t="shared" si="1"/>
        <v>0</v>
      </c>
      <c r="F34" s="83">
        <f t="shared" si="2"/>
        <v>0</v>
      </c>
      <c r="G34" s="83">
        <f t="shared" si="3"/>
        <v>0</v>
      </c>
      <c r="H34" s="83">
        <f t="shared" si="4"/>
        <v>0</v>
      </c>
      <c r="I34" s="84">
        <f t="shared" si="5"/>
        <v>0</v>
      </c>
      <c r="J34" s="82">
        <v>0</v>
      </c>
      <c r="K34" s="83">
        <f t="shared" si="6"/>
        <v>564</v>
      </c>
      <c r="L34" s="83">
        <f t="shared" si="7"/>
        <v>691.2</v>
      </c>
      <c r="M34" s="83">
        <f t="shared" si="8"/>
        <v>811.2</v>
      </c>
      <c r="N34" s="83">
        <f>$N$5*(($B$23/$B$24)^$N$6)*$B34/1000</f>
        <v>922.4</v>
      </c>
      <c r="O34" s="84">
        <f>$O$5*(($B$23/$B$24)^$O$6)*$B34/1000</f>
        <v>1121.6</v>
      </c>
      <c r="P34" s="82">
        <f t="shared" si="9"/>
        <v>0</v>
      </c>
      <c r="Q34" s="83">
        <f t="shared" si="10"/>
        <v>0</v>
      </c>
      <c r="R34" s="83">
        <f t="shared" si="11"/>
        <v>0</v>
      </c>
      <c r="S34" s="83">
        <f t="shared" si="12"/>
        <v>0</v>
      </c>
      <c r="T34" s="83">
        <f t="shared" si="13"/>
        <v>0</v>
      </c>
      <c r="U34" s="84">
        <f t="shared" si="14"/>
        <v>0</v>
      </c>
      <c r="V34" s="231"/>
      <c r="W34" s="1"/>
    </row>
    <row r="35" spans="1:23" s="2" customFormat="1" ht="15.75">
      <c r="A35" s="231"/>
      <c r="B35" s="221">
        <v>900</v>
      </c>
      <c r="C35" s="222"/>
      <c r="D35" s="82">
        <f t="shared" si="0"/>
        <v>0</v>
      </c>
      <c r="E35" s="83">
        <f t="shared" si="1"/>
        <v>0</v>
      </c>
      <c r="F35" s="83">
        <f t="shared" si="2"/>
        <v>0</v>
      </c>
      <c r="G35" s="83">
        <f t="shared" si="3"/>
        <v>0</v>
      </c>
      <c r="H35" s="83">
        <f t="shared" si="4"/>
        <v>0</v>
      </c>
      <c r="I35" s="84">
        <f t="shared" si="5"/>
        <v>0</v>
      </c>
      <c r="J35" s="82">
        <v>0</v>
      </c>
      <c r="K35" s="83">
        <f t="shared" si="6"/>
        <v>634.5</v>
      </c>
      <c r="L35" s="83">
        <v>0</v>
      </c>
      <c r="M35" s="83">
        <f t="shared" si="8"/>
        <v>912.6</v>
      </c>
      <c r="N35" s="83">
        <v>0</v>
      </c>
      <c r="O35" s="84">
        <v>0</v>
      </c>
      <c r="P35" s="82">
        <f t="shared" si="9"/>
        <v>0</v>
      </c>
      <c r="Q35" s="83">
        <f t="shared" si="10"/>
        <v>0</v>
      </c>
      <c r="R35" s="83">
        <f t="shared" si="11"/>
        <v>0</v>
      </c>
      <c r="S35" s="83">
        <f t="shared" si="12"/>
        <v>0</v>
      </c>
      <c r="T35" s="83">
        <f t="shared" si="13"/>
        <v>0</v>
      </c>
      <c r="U35" s="84">
        <f t="shared" si="14"/>
        <v>0</v>
      </c>
      <c r="V35" s="231"/>
      <c r="W35" s="1"/>
    </row>
    <row r="36" spans="1:23" s="2" customFormat="1" ht="15.75">
      <c r="A36" s="231"/>
      <c r="B36" s="221">
        <v>1000</v>
      </c>
      <c r="C36" s="222"/>
      <c r="D36" s="82">
        <f t="shared" si="0"/>
        <v>0</v>
      </c>
      <c r="E36" s="83">
        <f t="shared" si="1"/>
        <v>0</v>
      </c>
      <c r="F36" s="83">
        <f t="shared" si="2"/>
        <v>0</v>
      </c>
      <c r="G36" s="83">
        <f t="shared" si="3"/>
        <v>0</v>
      </c>
      <c r="H36" s="83">
        <f t="shared" si="4"/>
        <v>0</v>
      </c>
      <c r="I36" s="84">
        <f t="shared" si="5"/>
        <v>0</v>
      </c>
      <c r="J36" s="82">
        <v>0</v>
      </c>
      <c r="K36" s="83">
        <f t="shared" si="6"/>
        <v>705</v>
      </c>
      <c r="L36" s="83">
        <f t="shared" si="7"/>
        <v>864</v>
      </c>
      <c r="M36" s="83">
        <f t="shared" si="8"/>
        <v>1014</v>
      </c>
      <c r="N36" s="83">
        <f>$N$5*(($B$23/$B$24)^$N$6)*$B36/1000</f>
        <v>1153</v>
      </c>
      <c r="O36" s="84">
        <f>$O$5*(($B$23/$B$24)^$O$6)*$B36/1000</f>
        <v>1402</v>
      </c>
      <c r="P36" s="82">
        <f t="shared" si="9"/>
        <v>0</v>
      </c>
      <c r="Q36" s="83">
        <f t="shared" si="10"/>
        <v>0</v>
      </c>
      <c r="R36" s="83">
        <f t="shared" si="11"/>
        <v>0</v>
      </c>
      <c r="S36" s="83">
        <f t="shared" si="12"/>
        <v>0</v>
      </c>
      <c r="T36" s="83">
        <f t="shared" si="13"/>
        <v>0</v>
      </c>
      <c r="U36" s="84">
        <f t="shared" si="14"/>
        <v>0</v>
      </c>
      <c r="V36" s="231"/>
      <c r="W36" s="1"/>
    </row>
    <row r="37" spans="1:23" s="2" customFormat="1" ht="15.75">
      <c r="A37" s="231"/>
      <c r="B37" s="221">
        <v>1100</v>
      </c>
      <c r="C37" s="222"/>
      <c r="D37" s="82">
        <f t="shared" si="0"/>
        <v>0</v>
      </c>
      <c r="E37" s="83">
        <f t="shared" si="1"/>
        <v>0</v>
      </c>
      <c r="F37" s="83">
        <f t="shared" si="2"/>
        <v>0</v>
      </c>
      <c r="G37" s="83">
        <f t="shared" si="3"/>
        <v>0</v>
      </c>
      <c r="H37" s="83">
        <f t="shared" si="4"/>
        <v>0</v>
      </c>
      <c r="I37" s="84">
        <f t="shared" si="5"/>
        <v>0</v>
      </c>
      <c r="J37" s="82">
        <v>0</v>
      </c>
      <c r="K37" s="83">
        <v>0</v>
      </c>
      <c r="L37" s="83">
        <v>0</v>
      </c>
      <c r="M37" s="83">
        <v>0</v>
      </c>
      <c r="N37" s="83">
        <v>0</v>
      </c>
      <c r="O37" s="84">
        <v>0</v>
      </c>
      <c r="P37" s="82">
        <f t="shared" si="9"/>
        <v>0</v>
      </c>
      <c r="Q37" s="83">
        <f t="shared" si="10"/>
        <v>0</v>
      </c>
      <c r="R37" s="83">
        <f t="shared" si="11"/>
        <v>0</v>
      </c>
      <c r="S37" s="83">
        <f t="shared" si="12"/>
        <v>0</v>
      </c>
      <c r="T37" s="83">
        <f t="shared" si="13"/>
        <v>0</v>
      </c>
      <c r="U37" s="84">
        <f t="shared" si="14"/>
        <v>0</v>
      </c>
      <c r="V37" s="231"/>
      <c r="W37" s="1"/>
    </row>
    <row r="38" spans="1:23" s="2" customFormat="1" ht="15.75">
      <c r="A38" s="231"/>
      <c r="B38" s="221">
        <v>1200</v>
      </c>
      <c r="C38" s="222"/>
      <c r="D38" s="82">
        <f t="shared" si="0"/>
        <v>0</v>
      </c>
      <c r="E38" s="83">
        <f t="shared" si="1"/>
        <v>0</v>
      </c>
      <c r="F38" s="83">
        <f t="shared" si="2"/>
        <v>0</v>
      </c>
      <c r="G38" s="83">
        <f t="shared" si="3"/>
        <v>0</v>
      </c>
      <c r="H38" s="83">
        <f t="shared" si="4"/>
        <v>0</v>
      </c>
      <c r="I38" s="84">
        <f t="shared" si="5"/>
        <v>0</v>
      </c>
      <c r="J38" s="82">
        <f>$J$5*(($B$23/$B$24)^$J$6)*$B38/1000</f>
        <v>643.2</v>
      </c>
      <c r="K38" s="83">
        <f t="shared" si="6"/>
        <v>846</v>
      </c>
      <c r="L38" s="83">
        <f t="shared" si="7"/>
        <v>1036.8</v>
      </c>
      <c r="M38" s="83">
        <f t="shared" si="8"/>
        <v>1216.8</v>
      </c>
      <c r="N38" s="83">
        <f>$N$5*(($B$23/$B$24)^$N$6)*$B38/1000</f>
        <v>1383.6</v>
      </c>
      <c r="O38" s="84">
        <v>0</v>
      </c>
      <c r="P38" s="82">
        <f t="shared" si="9"/>
        <v>0</v>
      </c>
      <c r="Q38" s="83">
        <f t="shared" si="10"/>
        <v>0</v>
      </c>
      <c r="R38" s="83">
        <f t="shared" si="11"/>
        <v>0</v>
      </c>
      <c r="S38" s="83">
        <f t="shared" si="12"/>
        <v>0</v>
      </c>
      <c r="T38" s="83">
        <f t="shared" si="13"/>
        <v>0</v>
      </c>
      <c r="U38" s="84">
        <f t="shared" si="14"/>
        <v>0</v>
      </c>
      <c r="V38" s="231"/>
      <c r="W38" s="1"/>
    </row>
    <row r="39" spans="1:23" s="2" customFormat="1" ht="15.75">
      <c r="A39" s="231"/>
      <c r="B39" s="221">
        <v>1300</v>
      </c>
      <c r="C39" s="222"/>
      <c r="D39" s="82">
        <f t="shared" si="0"/>
        <v>0</v>
      </c>
      <c r="E39" s="83">
        <f t="shared" si="1"/>
        <v>0</v>
      </c>
      <c r="F39" s="83">
        <f t="shared" si="2"/>
        <v>0</v>
      </c>
      <c r="G39" s="83">
        <f t="shared" si="3"/>
        <v>0</v>
      </c>
      <c r="H39" s="83">
        <f t="shared" si="4"/>
        <v>0</v>
      </c>
      <c r="I39" s="84">
        <f t="shared" si="5"/>
        <v>0</v>
      </c>
      <c r="J39" s="82">
        <v>0</v>
      </c>
      <c r="K39" s="83">
        <v>0</v>
      </c>
      <c r="L39" s="83">
        <v>0</v>
      </c>
      <c r="M39" s="83">
        <v>0</v>
      </c>
      <c r="N39" s="83">
        <v>0</v>
      </c>
      <c r="O39" s="84">
        <v>0</v>
      </c>
      <c r="P39" s="82">
        <f t="shared" si="9"/>
        <v>0</v>
      </c>
      <c r="Q39" s="83">
        <f t="shared" si="10"/>
        <v>0</v>
      </c>
      <c r="R39" s="83">
        <f t="shared" si="11"/>
        <v>0</v>
      </c>
      <c r="S39" s="83">
        <f t="shared" si="12"/>
        <v>0</v>
      </c>
      <c r="T39" s="83">
        <f t="shared" si="13"/>
        <v>0</v>
      </c>
      <c r="U39" s="84">
        <f t="shared" si="14"/>
        <v>0</v>
      </c>
      <c r="V39" s="231"/>
      <c r="W39" s="1"/>
    </row>
    <row r="40" spans="1:23" s="2" customFormat="1" ht="15.75">
      <c r="A40" s="231"/>
      <c r="B40" s="221">
        <v>1400</v>
      </c>
      <c r="C40" s="222"/>
      <c r="D40" s="82">
        <f t="shared" si="0"/>
        <v>0</v>
      </c>
      <c r="E40" s="83">
        <f t="shared" si="1"/>
        <v>0</v>
      </c>
      <c r="F40" s="83">
        <f t="shared" si="2"/>
        <v>0</v>
      </c>
      <c r="G40" s="83">
        <f t="shared" si="3"/>
        <v>0</v>
      </c>
      <c r="H40" s="83">
        <f t="shared" si="4"/>
        <v>0</v>
      </c>
      <c r="I40" s="84">
        <f t="shared" si="5"/>
        <v>0</v>
      </c>
      <c r="J40" s="82">
        <f>$J$5*(($B$23/$B$24)^$J$6)*$B40/1000</f>
        <v>750.4</v>
      </c>
      <c r="K40" s="83">
        <f t="shared" si="6"/>
        <v>987</v>
      </c>
      <c r="L40" s="83">
        <f t="shared" si="7"/>
        <v>1209.6</v>
      </c>
      <c r="M40" s="83">
        <f t="shared" si="8"/>
        <v>1419.6</v>
      </c>
      <c r="N40" s="83">
        <v>0</v>
      </c>
      <c r="O40" s="84">
        <v>0</v>
      </c>
      <c r="P40" s="82">
        <f t="shared" si="9"/>
        <v>0</v>
      </c>
      <c r="Q40" s="83">
        <f t="shared" si="10"/>
        <v>0</v>
      </c>
      <c r="R40" s="83">
        <f t="shared" si="11"/>
        <v>0</v>
      </c>
      <c r="S40" s="83">
        <f t="shared" si="12"/>
        <v>0</v>
      </c>
      <c r="T40" s="83">
        <f t="shared" si="13"/>
        <v>0</v>
      </c>
      <c r="U40" s="84">
        <f t="shared" si="14"/>
        <v>0</v>
      </c>
      <c r="V40" s="231"/>
      <c r="W40" s="1"/>
    </row>
    <row r="41" spans="1:23" s="2" customFormat="1" ht="15.75">
      <c r="A41" s="231"/>
      <c r="B41" s="221">
        <v>1500</v>
      </c>
      <c r="C41" s="222"/>
      <c r="D41" s="82">
        <f t="shared" si="0"/>
        <v>0</v>
      </c>
      <c r="E41" s="83">
        <f t="shared" si="1"/>
        <v>0</v>
      </c>
      <c r="F41" s="83">
        <f t="shared" si="2"/>
        <v>0</v>
      </c>
      <c r="G41" s="83">
        <f t="shared" si="3"/>
        <v>0</v>
      </c>
      <c r="H41" s="83">
        <f t="shared" si="4"/>
        <v>0</v>
      </c>
      <c r="I41" s="84">
        <f t="shared" si="5"/>
        <v>0</v>
      </c>
      <c r="J41" s="82">
        <v>0</v>
      </c>
      <c r="K41" s="83">
        <v>0</v>
      </c>
      <c r="L41" s="83">
        <v>0</v>
      </c>
      <c r="M41" s="83">
        <v>0</v>
      </c>
      <c r="N41" s="83">
        <v>0</v>
      </c>
      <c r="O41" s="84">
        <v>0</v>
      </c>
      <c r="P41" s="82">
        <f t="shared" si="9"/>
        <v>0</v>
      </c>
      <c r="Q41" s="83">
        <f t="shared" si="10"/>
        <v>0</v>
      </c>
      <c r="R41" s="83">
        <f t="shared" si="11"/>
        <v>0</v>
      </c>
      <c r="S41" s="83">
        <f t="shared" si="12"/>
        <v>0</v>
      </c>
      <c r="T41" s="83">
        <f t="shared" si="13"/>
        <v>0</v>
      </c>
      <c r="U41" s="84">
        <f t="shared" si="14"/>
        <v>0</v>
      </c>
      <c r="V41" s="231"/>
      <c r="W41" s="1"/>
    </row>
    <row r="42" spans="1:23" s="2" customFormat="1" ht="15.75">
      <c r="A42" s="231"/>
      <c r="B42" s="221">
        <v>1600</v>
      </c>
      <c r="C42" s="222"/>
      <c r="D42" s="82">
        <f t="shared" si="0"/>
        <v>0</v>
      </c>
      <c r="E42" s="83">
        <f t="shared" si="1"/>
        <v>0</v>
      </c>
      <c r="F42" s="83">
        <f t="shared" si="2"/>
        <v>0</v>
      </c>
      <c r="G42" s="83">
        <f t="shared" si="3"/>
        <v>0</v>
      </c>
      <c r="H42" s="83">
        <f t="shared" si="4"/>
        <v>0</v>
      </c>
      <c r="I42" s="84">
        <f t="shared" si="5"/>
        <v>0</v>
      </c>
      <c r="J42" s="82">
        <v>0</v>
      </c>
      <c r="K42" s="83">
        <f t="shared" si="6"/>
        <v>1128</v>
      </c>
      <c r="L42" s="83">
        <f t="shared" si="7"/>
        <v>1382.4</v>
      </c>
      <c r="M42" s="83">
        <f t="shared" si="8"/>
        <v>1622.4</v>
      </c>
      <c r="N42" s="83">
        <f>$N$5*(($B$23/$B$24)^$N$6)*$B42/1000</f>
        <v>1844.8</v>
      </c>
      <c r="O42" s="84">
        <v>0</v>
      </c>
      <c r="P42" s="82">
        <f t="shared" si="9"/>
        <v>0</v>
      </c>
      <c r="Q42" s="83">
        <f t="shared" si="10"/>
        <v>0</v>
      </c>
      <c r="R42" s="83">
        <f t="shared" si="11"/>
        <v>0</v>
      </c>
      <c r="S42" s="83">
        <f t="shared" si="12"/>
        <v>0</v>
      </c>
      <c r="T42" s="83">
        <f t="shared" si="13"/>
        <v>0</v>
      </c>
      <c r="U42" s="84">
        <f t="shared" si="14"/>
        <v>0</v>
      </c>
      <c r="V42" s="231"/>
      <c r="W42" s="1"/>
    </row>
    <row r="43" spans="1:23" s="2" customFormat="1" ht="15.75">
      <c r="A43" s="231"/>
      <c r="B43" s="221">
        <v>1800</v>
      </c>
      <c r="C43" s="222"/>
      <c r="D43" s="82">
        <f t="shared" si="0"/>
        <v>0</v>
      </c>
      <c r="E43" s="83">
        <f t="shared" si="1"/>
        <v>0</v>
      </c>
      <c r="F43" s="83">
        <f t="shared" si="2"/>
        <v>0</v>
      </c>
      <c r="G43" s="83">
        <f t="shared" si="3"/>
        <v>0</v>
      </c>
      <c r="H43" s="83">
        <f t="shared" si="4"/>
        <v>0</v>
      </c>
      <c r="I43" s="84">
        <f t="shared" si="5"/>
        <v>0</v>
      </c>
      <c r="J43" s="82">
        <f>$J$5*(($B$23/$B$24)^$J$6)*$B43/1000</f>
        <v>964.8</v>
      </c>
      <c r="K43" s="83">
        <f t="shared" si="6"/>
        <v>1269</v>
      </c>
      <c r="L43" s="83">
        <f t="shared" si="7"/>
        <v>1555.2</v>
      </c>
      <c r="M43" s="83">
        <f t="shared" si="8"/>
        <v>1825.2</v>
      </c>
      <c r="N43" s="83">
        <v>0</v>
      </c>
      <c r="O43" s="84">
        <v>0</v>
      </c>
      <c r="P43" s="82">
        <f t="shared" si="9"/>
        <v>0</v>
      </c>
      <c r="Q43" s="83">
        <f t="shared" si="10"/>
        <v>0</v>
      </c>
      <c r="R43" s="83">
        <f t="shared" si="11"/>
        <v>0</v>
      </c>
      <c r="S43" s="83">
        <f t="shared" si="12"/>
        <v>0</v>
      </c>
      <c r="T43" s="83">
        <f t="shared" si="13"/>
        <v>0</v>
      </c>
      <c r="U43" s="84">
        <f t="shared" si="14"/>
        <v>0</v>
      </c>
      <c r="V43" s="231"/>
      <c r="W43" s="1"/>
    </row>
    <row r="44" spans="1:23" s="2" customFormat="1" ht="15.75">
      <c r="A44" s="231"/>
      <c r="B44" s="221">
        <v>2000</v>
      </c>
      <c r="C44" s="222"/>
      <c r="D44" s="82">
        <f t="shared" si="0"/>
        <v>0</v>
      </c>
      <c r="E44" s="83">
        <f t="shared" si="1"/>
        <v>0</v>
      </c>
      <c r="F44" s="83">
        <f t="shared" si="2"/>
        <v>0</v>
      </c>
      <c r="G44" s="83">
        <f t="shared" si="3"/>
        <v>0</v>
      </c>
      <c r="H44" s="83">
        <f t="shared" si="4"/>
        <v>0</v>
      </c>
      <c r="I44" s="84">
        <f t="shared" si="5"/>
        <v>0</v>
      </c>
      <c r="J44" s="82">
        <v>0</v>
      </c>
      <c r="K44" s="83">
        <f t="shared" si="6"/>
        <v>1410</v>
      </c>
      <c r="L44" s="83">
        <f t="shared" si="7"/>
        <v>1728</v>
      </c>
      <c r="M44" s="83">
        <f t="shared" si="8"/>
        <v>2028</v>
      </c>
      <c r="N44" s="83">
        <v>0</v>
      </c>
      <c r="O44" s="84">
        <v>0</v>
      </c>
      <c r="P44" s="82">
        <f t="shared" si="9"/>
        <v>0</v>
      </c>
      <c r="Q44" s="83">
        <f t="shared" si="10"/>
        <v>0</v>
      </c>
      <c r="R44" s="83">
        <f t="shared" si="11"/>
        <v>0</v>
      </c>
      <c r="S44" s="83">
        <f t="shared" si="12"/>
        <v>0</v>
      </c>
      <c r="T44" s="83">
        <f t="shared" si="13"/>
        <v>0</v>
      </c>
      <c r="U44" s="84">
        <f t="shared" si="14"/>
        <v>0</v>
      </c>
      <c r="V44" s="231"/>
      <c r="W44" s="1"/>
    </row>
    <row r="45" spans="1:23" s="2" customFormat="1" ht="15.75">
      <c r="A45" s="231"/>
      <c r="B45" s="221">
        <v>2200</v>
      </c>
      <c r="C45" s="222"/>
      <c r="D45" s="82">
        <f t="shared" si="0"/>
        <v>0</v>
      </c>
      <c r="E45" s="83">
        <f t="shared" si="1"/>
        <v>0</v>
      </c>
      <c r="F45" s="83">
        <f t="shared" si="2"/>
        <v>0</v>
      </c>
      <c r="G45" s="83">
        <f t="shared" si="3"/>
        <v>0</v>
      </c>
      <c r="H45" s="83">
        <f t="shared" si="4"/>
        <v>0</v>
      </c>
      <c r="I45" s="84">
        <f t="shared" si="5"/>
        <v>0</v>
      </c>
      <c r="J45" s="82">
        <v>0</v>
      </c>
      <c r="K45" s="83">
        <v>0</v>
      </c>
      <c r="L45" s="83">
        <f t="shared" si="7"/>
        <v>1900.8</v>
      </c>
      <c r="M45" s="83">
        <f t="shared" si="8"/>
        <v>2230.8</v>
      </c>
      <c r="N45" s="83">
        <v>0</v>
      </c>
      <c r="O45" s="84">
        <v>0</v>
      </c>
      <c r="P45" s="82">
        <f t="shared" si="9"/>
        <v>0</v>
      </c>
      <c r="Q45" s="83">
        <f t="shared" si="10"/>
        <v>0</v>
      </c>
      <c r="R45" s="83">
        <f t="shared" si="11"/>
        <v>0</v>
      </c>
      <c r="S45" s="83">
        <f t="shared" si="12"/>
        <v>0</v>
      </c>
      <c r="T45" s="83">
        <f t="shared" si="13"/>
        <v>0</v>
      </c>
      <c r="U45" s="84">
        <f t="shared" si="14"/>
        <v>0</v>
      </c>
      <c r="V45" s="231"/>
      <c r="W45" s="1"/>
    </row>
    <row r="46" spans="1:23" s="2" customFormat="1" ht="15.75">
      <c r="A46" s="231"/>
      <c r="B46" s="221">
        <v>2400</v>
      </c>
      <c r="C46" s="222"/>
      <c r="D46" s="82">
        <f t="shared" si="0"/>
        <v>0</v>
      </c>
      <c r="E46" s="83">
        <f t="shared" si="1"/>
        <v>0</v>
      </c>
      <c r="F46" s="83">
        <f t="shared" si="2"/>
        <v>0</v>
      </c>
      <c r="G46" s="83">
        <f t="shared" si="3"/>
        <v>0</v>
      </c>
      <c r="H46" s="83">
        <f t="shared" si="4"/>
        <v>0</v>
      </c>
      <c r="I46" s="84">
        <f t="shared" si="5"/>
        <v>0</v>
      </c>
      <c r="J46" s="82">
        <v>0</v>
      </c>
      <c r="K46" s="83">
        <f t="shared" si="6"/>
        <v>1692</v>
      </c>
      <c r="L46" s="83">
        <f t="shared" si="7"/>
        <v>2073.6</v>
      </c>
      <c r="M46" s="83">
        <f t="shared" si="8"/>
        <v>2433.6</v>
      </c>
      <c r="N46" s="83">
        <v>0</v>
      </c>
      <c r="O46" s="84">
        <v>0</v>
      </c>
      <c r="P46" s="82">
        <f t="shared" si="9"/>
        <v>0</v>
      </c>
      <c r="Q46" s="83">
        <f t="shared" si="10"/>
        <v>0</v>
      </c>
      <c r="R46" s="83">
        <f t="shared" si="11"/>
        <v>0</v>
      </c>
      <c r="S46" s="83">
        <f t="shared" si="12"/>
        <v>0</v>
      </c>
      <c r="T46" s="83">
        <f t="shared" si="13"/>
        <v>0</v>
      </c>
      <c r="U46" s="84">
        <f t="shared" si="14"/>
        <v>0</v>
      </c>
      <c r="V46" s="231"/>
      <c r="W46" s="1"/>
    </row>
    <row r="47" spans="1:23" s="2" customFormat="1" ht="15.75">
      <c r="A47" s="231"/>
      <c r="B47" s="221">
        <v>2600</v>
      </c>
      <c r="C47" s="222"/>
      <c r="D47" s="82">
        <f t="shared" si="0"/>
        <v>0</v>
      </c>
      <c r="E47" s="83">
        <f t="shared" si="1"/>
        <v>0</v>
      </c>
      <c r="F47" s="83">
        <f t="shared" si="2"/>
        <v>0</v>
      </c>
      <c r="G47" s="83">
        <f t="shared" si="3"/>
        <v>0</v>
      </c>
      <c r="H47" s="83">
        <f t="shared" si="4"/>
        <v>0</v>
      </c>
      <c r="I47" s="84">
        <f t="shared" si="5"/>
        <v>0</v>
      </c>
      <c r="J47" s="82">
        <v>0</v>
      </c>
      <c r="K47" s="83">
        <v>0</v>
      </c>
      <c r="L47" s="83">
        <f t="shared" si="7"/>
        <v>2246.4</v>
      </c>
      <c r="M47" s="83">
        <v>0</v>
      </c>
      <c r="N47" s="83">
        <v>0</v>
      </c>
      <c r="O47" s="84">
        <v>0</v>
      </c>
      <c r="P47" s="82">
        <f t="shared" si="9"/>
        <v>0</v>
      </c>
      <c r="Q47" s="83">
        <f t="shared" si="10"/>
        <v>0</v>
      </c>
      <c r="R47" s="83">
        <f t="shared" si="11"/>
        <v>0</v>
      </c>
      <c r="S47" s="83">
        <f t="shared" si="12"/>
        <v>0</v>
      </c>
      <c r="T47" s="83">
        <f t="shared" si="13"/>
        <v>0</v>
      </c>
      <c r="U47" s="84">
        <f t="shared" si="14"/>
        <v>0</v>
      </c>
      <c r="V47" s="231"/>
      <c r="W47" s="1"/>
    </row>
    <row r="48" spans="1:23" s="2" customFormat="1" ht="15.75">
      <c r="A48" s="231"/>
      <c r="B48" s="221">
        <v>2800</v>
      </c>
      <c r="C48" s="222"/>
      <c r="D48" s="82">
        <f t="shared" si="0"/>
        <v>0</v>
      </c>
      <c r="E48" s="83">
        <f t="shared" si="1"/>
        <v>0</v>
      </c>
      <c r="F48" s="83">
        <f t="shared" si="2"/>
        <v>0</v>
      </c>
      <c r="G48" s="83">
        <f t="shared" si="3"/>
        <v>0</v>
      </c>
      <c r="H48" s="83">
        <f t="shared" si="4"/>
        <v>0</v>
      </c>
      <c r="I48" s="84">
        <f t="shared" si="5"/>
        <v>0</v>
      </c>
      <c r="J48" s="82">
        <v>0</v>
      </c>
      <c r="K48" s="83">
        <v>0</v>
      </c>
      <c r="L48" s="83">
        <v>0</v>
      </c>
      <c r="M48" s="83">
        <v>0</v>
      </c>
      <c r="N48" s="83">
        <v>0</v>
      </c>
      <c r="O48" s="84">
        <v>0</v>
      </c>
      <c r="P48" s="82">
        <f t="shared" si="9"/>
        <v>0</v>
      </c>
      <c r="Q48" s="83">
        <f t="shared" si="10"/>
        <v>0</v>
      </c>
      <c r="R48" s="83">
        <f t="shared" si="11"/>
        <v>0</v>
      </c>
      <c r="S48" s="83">
        <f t="shared" si="12"/>
        <v>0</v>
      </c>
      <c r="T48" s="83">
        <f t="shared" si="13"/>
        <v>0</v>
      </c>
      <c r="U48" s="84">
        <f t="shared" si="14"/>
        <v>0</v>
      </c>
      <c r="V48" s="231"/>
      <c r="W48" s="1"/>
    </row>
    <row r="49" spans="1:23" s="2" customFormat="1" ht="16.5" thickBot="1">
      <c r="A49" s="232"/>
      <c r="B49" s="233">
        <v>3000</v>
      </c>
      <c r="C49" s="234"/>
      <c r="D49" s="86">
        <f t="shared" si="0"/>
        <v>0</v>
      </c>
      <c r="E49" s="87">
        <f t="shared" si="1"/>
        <v>0</v>
      </c>
      <c r="F49" s="87">
        <f t="shared" si="2"/>
        <v>0</v>
      </c>
      <c r="G49" s="87">
        <f t="shared" si="3"/>
        <v>0</v>
      </c>
      <c r="H49" s="87">
        <f t="shared" si="4"/>
        <v>0</v>
      </c>
      <c r="I49" s="88">
        <f t="shared" si="5"/>
        <v>0</v>
      </c>
      <c r="J49" s="86">
        <v>0</v>
      </c>
      <c r="K49" s="87">
        <f t="shared" si="6"/>
        <v>2115</v>
      </c>
      <c r="L49" s="87">
        <v>0</v>
      </c>
      <c r="M49" s="87">
        <v>0</v>
      </c>
      <c r="N49" s="87">
        <v>0</v>
      </c>
      <c r="O49" s="88">
        <v>0</v>
      </c>
      <c r="P49" s="86">
        <f t="shared" si="9"/>
        <v>0</v>
      </c>
      <c r="Q49" s="87">
        <f t="shared" si="10"/>
        <v>0</v>
      </c>
      <c r="R49" s="87">
        <f t="shared" si="11"/>
        <v>0</v>
      </c>
      <c r="S49" s="87">
        <f t="shared" si="12"/>
        <v>0</v>
      </c>
      <c r="T49" s="87">
        <f t="shared" si="13"/>
        <v>0</v>
      </c>
      <c r="U49" s="88">
        <f t="shared" si="14"/>
        <v>0</v>
      </c>
      <c r="V49" s="232"/>
      <c r="W49" s="1"/>
    </row>
    <row r="50" spans="2:21" ht="16.5" thickBot="1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</row>
    <row r="51" spans="2:21" ht="15.75">
      <c r="B51" s="210" t="s">
        <v>0</v>
      </c>
      <c r="C51" s="212"/>
      <c r="D51" s="210" t="s">
        <v>7</v>
      </c>
      <c r="E51" s="211"/>
      <c r="F51" s="211"/>
      <c r="G51" s="211"/>
      <c r="H51" s="211"/>
      <c r="I51" s="212"/>
      <c r="J51" s="210" t="s">
        <v>8</v>
      </c>
      <c r="K51" s="211"/>
      <c r="L51" s="211"/>
      <c r="M51" s="211"/>
      <c r="N51" s="211"/>
      <c r="O51" s="212"/>
      <c r="P51" s="210" t="s">
        <v>9</v>
      </c>
      <c r="Q51" s="211"/>
      <c r="R51" s="211"/>
      <c r="S51" s="211"/>
      <c r="T51" s="211"/>
      <c r="U51" s="212"/>
    </row>
    <row r="52" spans="1:21" ht="16.5" thickBot="1">
      <c r="A52" s="91"/>
      <c r="B52" s="223" t="s">
        <v>31</v>
      </c>
      <c r="C52" s="224"/>
      <c r="D52" s="74">
        <v>300</v>
      </c>
      <c r="E52" s="75">
        <v>400</v>
      </c>
      <c r="F52" s="75">
        <v>500</v>
      </c>
      <c r="G52" s="75">
        <v>600</v>
      </c>
      <c r="H52" s="75">
        <v>700</v>
      </c>
      <c r="I52" s="76">
        <v>900</v>
      </c>
      <c r="J52" s="74">
        <v>300</v>
      </c>
      <c r="K52" s="75">
        <v>400</v>
      </c>
      <c r="L52" s="75">
        <v>500</v>
      </c>
      <c r="M52" s="75">
        <v>600</v>
      </c>
      <c r="N52" s="75">
        <v>700</v>
      </c>
      <c r="O52" s="76">
        <v>900</v>
      </c>
      <c r="P52" s="74">
        <v>300</v>
      </c>
      <c r="Q52" s="75">
        <v>400</v>
      </c>
      <c r="R52" s="75">
        <v>500</v>
      </c>
      <c r="S52" s="75">
        <v>600</v>
      </c>
      <c r="T52" s="75">
        <v>700</v>
      </c>
      <c r="U52" s="76">
        <v>900</v>
      </c>
    </row>
    <row r="53" spans="1:22" ht="15.75" customHeight="1">
      <c r="A53" s="235" t="s">
        <v>36</v>
      </c>
      <c r="B53" s="210">
        <v>300</v>
      </c>
      <c r="C53" s="212"/>
      <c r="D53" s="106">
        <v>0</v>
      </c>
      <c r="E53" s="98">
        <v>0</v>
      </c>
      <c r="F53" s="98">
        <v>0</v>
      </c>
      <c r="G53" s="98">
        <v>0</v>
      </c>
      <c r="H53" s="98">
        <v>0</v>
      </c>
      <c r="I53" s="99">
        <v>0</v>
      </c>
      <c r="J53" s="78">
        <v>0</v>
      </c>
      <c r="K53" s="79">
        <v>0</v>
      </c>
      <c r="L53" s="79">
        <v>0</v>
      </c>
      <c r="M53" s="79">
        <v>0</v>
      </c>
      <c r="N53" s="79">
        <v>0</v>
      </c>
      <c r="O53" s="80">
        <v>0</v>
      </c>
      <c r="P53" s="78">
        <v>0</v>
      </c>
      <c r="Q53" s="79">
        <v>0</v>
      </c>
      <c r="R53" s="79">
        <v>0</v>
      </c>
      <c r="S53" s="79">
        <v>0</v>
      </c>
      <c r="T53" s="79">
        <v>0</v>
      </c>
      <c r="U53" s="80">
        <v>0</v>
      </c>
      <c r="V53" s="235" t="s">
        <v>36</v>
      </c>
    </row>
    <row r="54" spans="1:22" ht="15.75">
      <c r="A54" s="236"/>
      <c r="B54" s="238">
        <v>400</v>
      </c>
      <c r="C54" s="239"/>
      <c r="D54" s="82">
        <v>0</v>
      </c>
      <c r="E54" s="83">
        <v>0</v>
      </c>
      <c r="F54" s="83">
        <v>0</v>
      </c>
      <c r="G54" s="83">
        <v>0</v>
      </c>
      <c r="H54" s="83">
        <v>0</v>
      </c>
      <c r="I54" s="84">
        <f>$I$13*(($B$23/$B$24)^$I$14)*$B54/1000</f>
        <v>754.4</v>
      </c>
      <c r="J54" s="82">
        <v>0</v>
      </c>
      <c r="K54" s="83">
        <f aca="true" t="shared" si="15" ref="K54:K73">$K$13*(($B$23/$B$24)^$K$14)*$B54/1000</f>
        <v>503.6</v>
      </c>
      <c r="L54" s="83">
        <f aca="true" t="shared" si="16" ref="L54:L73">$L$13*(($B$23/$B$24)^$L$14)*$B54/1000</f>
        <v>605.2</v>
      </c>
      <c r="M54" s="83">
        <f aca="true" t="shared" si="17" ref="M54:M73">$M$13*(($B$23/$B$24)^$M$14)*$B54/1000</f>
        <v>698.8</v>
      </c>
      <c r="N54" s="83">
        <f aca="true" t="shared" si="18" ref="N54:N68">$N$13*(($B$23/$B$24)^$N$14)*$B54/1000</f>
        <v>785.2</v>
      </c>
      <c r="O54" s="84">
        <f aca="true" t="shared" si="19" ref="O54:O66">$O$13*(($B$23/$B$24)^$O$14)*$B54/1000</f>
        <v>937.2</v>
      </c>
      <c r="P54" s="82">
        <v>0</v>
      </c>
      <c r="Q54" s="83">
        <v>0</v>
      </c>
      <c r="R54" s="83">
        <v>0</v>
      </c>
      <c r="S54" s="83">
        <v>0</v>
      </c>
      <c r="T54" s="83">
        <v>0</v>
      </c>
      <c r="U54" s="84">
        <f aca="true" t="shared" si="20" ref="U54:U60">$U$13*(($B$23/$B$24)^$U$14)*$B54/1000</f>
        <v>1326.4</v>
      </c>
      <c r="V54" s="236"/>
    </row>
    <row r="55" spans="1:22" ht="15.75">
      <c r="A55" s="236"/>
      <c r="B55" s="238">
        <v>500</v>
      </c>
      <c r="C55" s="239"/>
      <c r="D55" s="82">
        <f>$D$13*(($B$23/$B$24)^$D$14)*$B55/1000</f>
        <v>393</v>
      </c>
      <c r="E55" s="83">
        <f aca="true" t="shared" si="21" ref="E55:E73">$E$13*(($B$23/$B$24)^$E$14)*$B55/1000</f>
        <v>502</v>
      </c>
      <c r="F55" s="83">
        <f aca="true" t="shared" si="22" ref="F55:F70">$F$13*(($B$23/$B$24)^$F$14)*$B55/1000</f>
        <v>603</v>
      </c>
      <c r="G55" s="83">
        <f aca="true" t="shared" si="23" ref="G55:G68">$G$13*(($B$23/$B$24)^$G$14)*$B55/1000</f>
        <v>697.5</v>
      </c>
      <c r="H55" s="83">
        <f>$H$13*(($B$23/$B$24)^$H$14)*$B55/1000</f>
        <v>785</v>
      </c>
      <c r="I55" s="84">
        <f>$I$13*(($B$23/$B$24)^$I$14)*$B55/1000</f>
        <v>943</v>
      </c>
      <c r="J55" s="82">
        <f aca="true" t="shared" si="24" ref="J55:J73">$J$13*(($B$23/$B$24)^$J$14)*$B55/1000</f>
        <v>491.5</v>
      </c>
      <c r="K55" s="83">
        <f t="shared" si="15"/>
        <v>629.5</v>
      </c>
      <c r="L55" s="83">
        <f t="shared" si="16"/>
        <v>756.5</v>
      </c>
      <c r="M55" s="83">
        <f t="shared" si="17"/>
        <v>873.5</v>
      </c>
      <c r="N55" s="83">
        <f t="shared" si="18"/>
        <v>981.5</v>
      </c>
      <c r="O55" s="84">
        <f t="shared" si="19"/>
        <v>1171.5</v>
      </c>
      <c r="P55" s="82">
        <v>0</v>
      </c>
      <c r="Q55" s="83">
        <v>0</v>
      </c>
      <c r="R55" s="83">
        <f aca="true" t="shared" si="25" ref="R55:R70">$R$13*(($B$23/$B$24)^$R$14)*$B55/1000</f>
        <v>1076.5</v>
      </c>
      <c r="S55" s="83">
        <v>0</v>
      </c>
      <c r="T55" s="83">
        <f>$T$13*(($B$23/$B$24)^$T$14)*$B55/1000</f>
        <v>1394</v>
      </c>
      <c r="U55" s="84">
        <f t="shared" si="20"/>
        <v>1658</v>
      </c>
      <c r="V55" s="236"/>
    </row>
    <row r="56" spans="1:22" ht="15.75">
      <c r="A56" s="236"/>
      <c r="B56" s="238">
        <v>600</v>
      </c>
      <c r="C56" s="239"/>
      <c r="D56" s="82">
        <v>0</v>
      </c>
      <c r="E56" s="83">
        <f t="shared" si="21"/>
        <v>602.4</v>
      </c>
      <c r="F56" s="83">
        <f t="shared" si="22"/>
        <v>723.6</v>
      </c>
      <c r="G56" s="83">
        <v>0</v>
      </c>
      <c r="H56" s="83">
        <f>$H$13*(($B$23/$B$24)^$H$14)*$B56/1000</f>
        <v>942</v>
      </c>
      <c r="I56" s="84">
        <f>$I$13*(($B$23/$B$24)^$I$14)*$B56/1000</f>
        <v>1131.6</v>
      </c>
      <c r="J56" s="82">
        <f t="shared" si="24"/>
        <v>589.8</v>
      </c>
      <c r="K56" s="83">
        <f t="shared" si="15"/>
        <v>755.4</v>
      </c>
      <c r="L56" s="83">
        <f t="shared" si="16"/>
        <v>907.8</v>
      </c>
      <c r="M56" s="83">
        <f t="shared" si="17"/>
        <v>1048.2</v>
      </c>
      <c r="N56" s="83">
        <f t="shared" si="18"/>
        <v>1177.8</v>
      </c>
      <c r="O56" s="84">
        <f t="shared" si="19"/>
        <v>1405.8</v>
      </c>
      <c r="P56" s="82">
        <v>0</v>
      </c>
      <c r="Q56" s="83">
        <f>$Q$13*(($B$23/$B$24)^$Q$14)*$B56/1000</f>
        <v>1074.6</v>
      </c>
      <c r="R56" s="83">
        <f t="shared" si="25"/>
        <v>1291.8</v>
      </c>
      <c r="S56" s="83">
        <f>$S$13*(($B$23/$B$24)^$S$14)*$B56/1000</f>
        <v>1490.4</v>
      </c>
      <c r="T56" s="83">
        <f>$T$13*(($B$23/$B$24)^$T$14)*$B56/1000</f>
        <v>1672.8</v>
      </c>
      <c r="U56" s="84">
        <f t="shared" si="20"/>
        <v>1989.6</v>
      </c>
      <c r="V56" s="236"/>
    </row>
    <row r="57" spans="1:22" ht="15.75">
      <c r="A57" s="236"/>
      <c r="B57" s="238">
        <v>700</v>
      </c>
      <c r="C57" s="239"/>
      <c r="D57" s="82">
        <v>0</v>
      </c>
      <c r="E57" s="83">
        <v>0</v>
      </c>
      <c r="F57" s="83">
        <v>0</v>
      </c>
      <c r="G57" s="83">
        <f t="shared" si="23"/>
        <v>976.5</v>
      </c>
      <c r="H57" s="83">
        <v>0</v>
      </c>
      <c r="I57" s="84">
        <f>$I$13*(($B$23/$B$24)^$I$14)*$B57/1000</f>
        <v>1320.2</v>
      </c>
      <c r="J57" s="82">
        <v>0</v>
      </c>
      <c r="K57" s="83">
        <f t="shared" si="15"/>
        <v>881.3</v>
      </c>
      <c r="L57" s="83">
        <f t="shared" si="16"/>
        <v>1059.1</v>
      </c>
      <c r="M57" s="83">
        <f t="shared" si="17"/>
        <v>1222.9</v>
      </c>
      <c r="N57" s="83">
        <f t="shared" si="18"/>
        <v>1374.1</v>
      </c>
      <c r="O57" s="84">
        <f t="shared" si="19"/>
        <v>1640.1</v>
      </c>
      <c r="P57" s="82">
        <v>0</v>
      </c>
      <c r="Q57" s="83">
        <v>0</v>
      </c>
      <c r="R57" s="83">
        <f t="shared" si="25"/>
        <v>1507.1</v>
      </c>
      <c r="S57" s="83">
        <f>$S$13*(($B$23/$B$24)^$S$14)*$B57/1000</f>
        <v>1738.8</v>
      </c>
      <c r="T57" s="83">
        <f>$T$13*(($B$23/$B$24)^$T$14)*$B57/1000</f>
        <v>1951.6</v>
      </c>
      <c r="U57" s="84">
        <f t="shared" si="20"/>
        <v>2321.2</v>
      </c>
      <c r="V57" s="236"/>
    </row>
    <row r="58" spans="1:22" ht="15.75">
      <c r="A58" s="236"/>
      <c r="B58" s="238">
        <v>800</v>
      </c>
      <c r="C58" s="239"/>
      <c r="D58" s="82">
        <v>0</v>
      </c>
      <c r="E58" s="83">
        <f t="shared" si="21"/>
        <v>803.2</v>
      </c>
      <c r="F58" s="83">
        <f t="shared" si="22"/>
        <v>964.8</v>
      </c>
      <c r="G58" s="83">
        <f t="shared" si="23"/>
        <v>1116</v>
      </c>
      <c r="H58" s="83">
        <f>$H$13*(($B$23/$B$24)^$H$14)*$B58/1000</f>
        <v>1256</v>
      </c>
      <c r="I58" s="84">
        <f>$I$13*(($B$23/$B$24)^$I$14)*$B58/1000</f>
        <v>1508.8</v>
      </c>
      <c r="J58" s="82">
        <f t="shared" si="24"/>
        <v>786.4</v>
      </c>
      <c r="K58" s="83">
        <f t="shared" si="15"/>
        <v>1007.2</v>
      </c>
      <c r="L58" s="83">
        <f t="shared" si="16"/>
        <v>1210.4</v>
      </c>
      <c r="M58" s="83">
        <f t="shared" si="17"/>
        <v>1397.6</v>
      </c>
      <c r="N58" s="83">
        <f t="shared" si="18"/>
        <v>1570.4</v>
      </c>
      <c r="O58" s="84">
        <f t="shared" si="19"/>
        <v>1874.4</v>
      </c>
      <c r="P58" s="82">
        <f>$P$13*(($B$23/$B$24)^$P$14)*$B58/1000</f>
        <v>1118.4</v>
      </c>
      <c r="Q58" s="83">
        <f>$Q$13*(($B$23/$B$24)^$Q$14)*$B58/1000</f>
        <v>1432.8</v>
      </c>
      <c r="R58" s="83">
        <f t="shared" si="25"/>
        <v>1722.4</v>
      </c>
      <c r="S58" s="83">
        <f>$S$13*(($B$23/$B$24)^$S$14)*$B58/1000</f>
        <v>1987.2</v>
      </c>
      <c r="T58" s="83">
        <f>$T$13*(($B$23/$B$24)^$T$14)*$B58/1000</f>
        <v>2230.4</v>
      </c>
      <c r="U58" s="84">
        <f t="shared" si="20"/>
        <v>2652.8</v>
      </c>
      <c r="V58" s="236"/>
    </row>
    <row r="59" spans="1:22" ht="15.75">
      <c r="A59" s="236"/>
      <c r="B59" s="238">
        <v>900</v>
      </c>
      <c r="C59" s="239"/>
      <c r="D59" s="82">
        <v>0</v>
      </c>
      <c r="E59" s="83">
        <v>0</v>
      </c>
      <c r="F59" s="83">
        <v>0</v>
      </c>
      <c r="G59" s="83">
        <f t="shared" si="23"/>
        <v>1255.5</v>
      </c>
      <c r="H59" s="83">
        <v>0</v>
      </c>
      <c r="I59" s="84">
        <v>0</v>
      </c>
      <c r="J59" s="82">
        <v>0</v>
      </c>
      <c r="K59" s="83">
        <f t="shared" si="15"/>
        <v>1133.1</v>
      </c>
      <c r="L59" s="83">
        <f t="shared" si="16"/>
        <v>1361.7</v>
      </c>
      <c r="M59" s="83">
        <f t="shared" si="17"/>
        <v>1572.3</v>
      </c>
      <c r="N59" s="83">
        <f t="shared" si="18"/>
        <v>1766.7</v>
      </c>
      <c r="O59" s="84">
        <f t="shared" si="19"/>
        <v>2108.7</v>
      </c>
      <c r="P59" s="82">
        <v>0</v>
      </c>
      <c r="Q59" s="83">
        <v>0</v>
      </c>
      <c r="R59" s="83">
        <v>0</v>
      </c>
      <c r="S59" s="83">
        <v>0</v>
      </c>
      <c r="T59" s="83">
        <v>0</v>
      </c>
      <c r="U59" s="84">
        <f t="shared" si="20"/>
        <v>2984.4</v>
      </c>
      <c r="V59" s="236"/>
    </row>
    <row r="60" spans="1:22" ht="15.75">
      <c r="A60" s="236"/>
      <c r="B60" s="238">
        <v>1000</v>
      </c>
      <c r="C60" s="239"/>
      <c r="D60" s="82">
        <f>$D$13*(($B$23/$B$24)^$D$14)*$B60/1000</f>
        <v>786</v>
      </c>
      <c r="E60" s="83">
        <f t="shared" si="21"/>
        <v>1004</v>
      </c>
      <c r="F60" s="83">
        <f t="shared" si="22"/>
        <v>1206</v>
      </c>
      <c r="G60" s="83">
        <f t="shared" si="23"/>
        <v>1395</v>
      </c>
      <c r="H60" s="83">
        <f>$H$13*(($B$23/$B$24)^$H$14)*$B60/1000</f>
        <v>1570</v>
      </c>
      <c r="I60" s="84">
        <f>$I$13*(($B$23/$B$24)^$I$14)*$B60/1000</f>
        <v>1886</v>
      </c>
      <c r="J60" s="82">
        <f t="shared" si="24"/>
        <v>983</v>
      </c>
      <c r="K60" s="83">
        <f t="shared" si="15"/>
        <v>1259</v>
      </c>
      <c r="L60" s="83">
        <f t="shared" si="16"/>
        <v>1513</v>
      </c>
      <c r="M60" s="83">
        <f t="shared" si="17"/>
        <v>1747</v>
      </c>
      <c r="N60" s="83">
        <f t="shared" si="18"/>
        <v>1963</v>
      </c>
      <c r="O60" s="84">
        <f t="shared" si="19"/>
        <v>2343</v>
      </c>
      <c r="P60" s="82">
        <f>$P$13*(($B$23/$B$24)^$P$14)*$B60/1000</f>
        <v>1398</v>
      </c>
      <c r="Q60" s="83">
        <f>$Q$13*(($B$23/$B$24)^$Q$14)*$B60/1000</f>
        <v>1791</v>
      </c>
      <c r="R60" s="83">
        <f t="shared" si="25"/>
        <v>2153</v>
      </c>
      <c r="S60" s="83">
        <f>$S$13*(($B$23/$B$24)^$S$14)*$B60/1000</f>
        <v>2484</v>
      </c>
      <c r="T60" s="83">
        <f>$T$13*(($B$23/$B$24)^$T$14)*$B60/1000</f>
        <v>2788</v>
      </c>
      <c r="U60" s="84">
        <f t="shared" si="20"/>
        <v>3316</v>
      </c>
      <c r="V60" s="236"/>
    </row>
    <row r="61" spans="1:22" ht="15.75">
      <c r="A61" s="236"/>
      <c r="B61" s="238">
        <v>1100</v>
      </c>
      <c r="C61" s="239"/>
      <c r="D61" s="82">
        <v>0</v>
      </c>
      <c r="E61" s="83">
        <v>0</v>
      </c>
      <c r="F61" s="83">
        <v>0</v>
      </c>
      <c r="G61" s="83">
        <v>0</v>
      </c>
      <c r="H61" s="83">
        <v>0</v>
      </c>
      <c r="I61" s="84">
        <v>0</v>
      </c>
      <c r="J61" s="82">
        <v>0</v>
      </c>
      <c r="K61" s="83">
        <f t="shared" si="15"/>
        <v>1384.9</v>
      </c>
      <c r="L61" s="83">
        <f t="shared" si="16"/>
        <v>1664.3</v>
      </c>
      <c r="M61" s="83">
        <f t="shared" si="17"/>
        <v>1921.7</v>
      </c>
      <c r="N61" s="83">
        <f t="shared" si="18"/>
        <v>2159.3</v>
      </c>
      <c r="O61" s="84">
        <v>0</v>
      </c>
      <c r="P61" s="82">
        <v>0</v>
      </c>
      <c r="Q61" s="83">
        <v>0</v>
      </c>
      <c r="R61" s="83">
        <f t="shared" si="25"/>
        <v>2368.3</v>
      </c>
      <c r="S61" s="83">
        <v>0</v>
      </c>
      <c r="T61" s="83">
        <v>0</v>
      </c>
      <c r="U61" s="84">
        <v>0</v>
      </c>
      <c r="V61" s="236"/>
    </row>
    <row r="62" spans="1:22" ht="15.75">
      <c r="A62" s="236"/>
      <c r="B62" s="238">
        <v>1200</v>
      </c>
      <c r="C62" s="239"/>
      <c r="D62" s="82">
        <v>0</v>
      </c>
      <c r="E62" s="83">
        <f t="shared" si="21"/>
        <v>1204.8</v>
      </c>
      <c r="F62" s="83">
        <f t="shared" si="22"/>
        <v>1447.2</v>
      </c>
      <c r="G62" s="83">
        <f t="shared" si="23"/>
        <v>1674</v>
      </c>
      <c r="H62" s="83">
        <f>$H$13*(($B$23/$B$24)^$H$14)*$B62/1000</f>
        <v>1884</v>
      </c>
      <c r="I62" s="84">
        <v>0</v>
      </c>
      <c r="J62" s="82">
        <f t="shared" si="24"/>
        <v>1179.6</v>
      </c>
      <c r="K62" s="83">
        <f t="shared" si="15"/>
        <v>1510.8</v>
      </c>
      <c r="L62" s="83">
        <f t="shared" si="16"/>
        <v>1815.6</v>
      </c>
      <c r="M62" s="83">
        <f t="shared" si="17"/>
        <v>2096.4</v>
      </c>
      <c r="N62" s="83">
        <f t="shared" si="18"/>
        <v>2355.6</v>
      </c>
      <c r="O62" s="84">
        <f t="shared" si="19"/>
        <v>2811.6</v>
      </c>
      <c r="P62" s="82">
        <f>$P$13*(($B$23/$B$24)^$P$14)*$B62/1000</f>
        <v>1677.6</v>
      </c>
      <c r="Q62" s="83">
        <f>$Q$13*(($B$23/$B$24)^$Q$14)*$B62/1000</f>
        <v>2149.2</v>
      </c>
      <c r="R62" s="83">
        <f t="shared" si="25"/>
        <v>2583.6</v>
      </c>
      <c r="S62" s="83">
        <f>$S$13*(($B$23/$B$24)^$S$14)*$B62/1000</f>
        <v>2980.8</v>
      </c>
      <c r="T62" s="83">
        <f>$T$13*(($B$23/$B$24)^$T$14)*$B62/1000</f>
        <v>3345.6</v>
      </c>
      <c r="U62" s="84">
        <f>$U$13*(($B$23/$B$24)^$U$14)*$B62/1000</f>
        <v>3979.2</v>
      </c>
      <c r="V62" s="236"/>
    </row>
    <row r="63" spans="1:22" ht="15.75">
      <c r="A63" s="236"/>
      <c r="B63" s="238">
        <v>1300</v>
      </c>
      <c r="C63" s="239"/>
      <c r="D63" s="82">
        <v>0</v>
      </c>
      <c r="E63" s="83">
        <v>0</v>
      </c>
      <c r="F63" s="83">
        <v>0</v>
      </c>
      <c r="G63" s="83">
        <v>0</v>
      </c>
      <c r="H63" s="83">
        <v>0</v>
      </c>
      <c r="I63" s="84">
        <v>0</v>
      </c>
      <c r="J63" s="82">
        <v>0</v>
      </c>
      <c r="K63" s="83">
        <v>0</v>
      </c>
      <c r="L63" s="83">
        <v>0</v>
      </c>
      <c r="M63" s="83">
        <v>0</v>
      </c>
      <c r="N63" s="83">
        <v>0</v>
      </c>
      <c r="O63" s="84">
        <v>0</v>
      </c>
      <c r="P63" s="82">
        <v>0</v>
      </c>
      <c r="Q63" s="83">
        <v>0</v>
      </c>
      <c r="R63" s="83">
        <v>0</v>
      </c>
      <c r="S63" s="83">
        <v>0</v>
      </c>
      <c r="T63" s="83">
        <v>0</v>
      </c>
      <c r="U63" s="84">
        <v>0</v>
      </c>
      <c r="V63" s="236"/>
    </row>
    <row r="64" spans="1:22" ht="15.75">
      <c r="A64" s="236"/>
      <c r="B64" s="238">
        <v>1400</v>
      </c>
      <c r="C64" s="239"/>
      <c r="D64" s="82">
        <f>$D$13*(($B$23/$B$24)^$D$14)*$B64/1000</f>
        <v>1100.4</v>
      </c>
      <c r="E64" s="83">
        <f t="shared" si="21"/>
        <v>1405.6</v>
      </c>
      <c r="F64" s="83">
        <f t="shared" si="22"/>
        <v>1688.4</v>
      </c>
      <c r="G64" s="83">
        <f t="shared" si="23"/>
        <v>1953</v>
      </c>
      <c r="H64" s="83">
        <v>0</v>
      </c>
      <c r="I64" s="84">
        <v>0</v>
      </c>
      <c r="J64" s="82">
        <f t="shared" si="24"/>
        <v>1376.2</v>
      </c>
      <c r="K64" s="83">
        <f t="shared" si="15"/>
        <v>1762.6</v>
      </c>
      <c r="L64" s="83">
        <f t="shared" si="16"/>
        <v>2118.2</v>
      </c>
      <c r="M64" s="83">
        <f t="shared" si="17"/>
        <v>2445.8</v>
      </c>
      <c r="N64" s="83">
        <f t="shared" si="18"/>
        <v>2748.2</v>
      </c>
      <c r="O64" s="84">
        <f t="shared" si="19"/>
        <v>3280.2</v>
      </c>
      <c r="P64" s="82">
        <f>$P$13*(($B$23/$B$24)^$P$14)*$B64/1000</f>
        <v>1957.2</v>
      </c>
      <c r="Q64" s="83">
        <f>$Q$13*(($B$23/$B$24)^$Q$14)*$B64/1000</f>
        <v>2507.4</v>
      </c>
      <c r="R64" s="83">
        <f t="shared" si="25"/>
        <v>3014.2</v>
      </c>
      <c r="S64" s="83">
        <v>0</v>
      </c>
      <c r="T64" s="83">
        <v>0</v>
      </c>
      <c r="U64" s="84">
        <v>0</v>
      </c>
      <c r="V64" s="236"/>
    </row>
    <row r="65" spans="1:22" ht="15.75">
      <c r="A65" s="236"/>
      <c r="B65" s="238">
        <v>1500</v>
      </c>
      <c r="C65" s="239"/>
      <c r="D65" s="82">
        <v>0</v>
      </c>
      <c r="E65" s="83">
        <v>0</v>
      </c>
      <c r="F65" s="83">
        <v>0</v>
      </c>
      <c r="G65" s="83">
        <v>0</v>
      </c>
      <c r="H65" s="83">
        <v>0</v>
      </c>
      <c r="I65" s="84">
        <v>0</v>
      </c>
      <c r="J65" s="82">
        <v>0</v>
      </c>
      <c r="K65" s="83">
        <f t="shared" si="15"/>
        <v>1888.5</v>
      </c>
      <c r="L65" s="83">
        <f t="shared" si="16"/>
        <v>2269.5</v>
      </c>
      <c r="M65" s="83">
        <f t="shared" si="17"/>
        <v>2620.5</v>
      </c>
      <c r="N65" s="83">
        <v>0</v>
      </c>
      <c r="O65" s="84">
        <v>0</v>
      </c>
      <c r="P65" s="82">
        <v>0</v>
      </c>
      <c r="Q65" s="83">
        <v>0</v>
      </c>
      <c r="R65" s="83">
        <v>0</v>
      </c>
      <c r="S65" s="83">
        <v>0</v>
      </c>
      <c r="T65" s="83">
        <v>0</v>
      </c>
      <c r="U65" s="84">
        <v>0</v>
      </c>
      <c r="V65" s="236"/>
    </row>
    <row r="66" spans="1:22" ht="15.75">
      <c r="A66" s="236"/>
      <c r="B66" s="238">
        <v>1600</v>
      </c>
      <c r="C66" s="239"/>
      <c r="D66" s="82">
        <v>0</v>
      </c>
      <c r="E66" s="83">
        <f t="shared" si="21"/>
        <v>1606.4</v>
      </c>
      <c r="F66" s="83">
        <f t="shared" si="22"/>
        <v>1929.6</v>
      </c>
      <c r="G66" s="83">
        <f t="shared" si="23"/>
        <v>2232</v>
      </c>
      <c r="H66" s="83">
        <v>0</v>
      </c>
      <c r="I66" s="84">
        <v>0</v>
      </c>
      <c r="J66" s="82">
        <f t="shared" si="24"/>
        <v>1572.8</v>
      </c>
      <c r="K66" s="83">
        <f t="shared" si="15"/>
        <v>2014.4</v>
      </c>
      <c r="L66" s="83">
        <f t="shared" si="16"/>
        <v>2420.8</v>
      </c>
      <c r="M66" s="83">
        <f t="shared" si="17"/>
        <v>2795.2</v>
      </c>
      <c r="N66" s="83">
        <f t="shared" si="18"/>
        <v>3140.8</v>
      </c>
      <c r="O66" s="84">
        <f t="shared" si="19"/>
        <v>3748.8</v>
      </c>
      <c r="P66" s="82">
        <f>$P$13*(($B$23/$B$24)^$P$14)*$B66/1000</f>
        <v>2236.8</v>
      </c>
      <c r="Q66" s="83">
        <f>$Q$13*(($B$23/$B$24)^$Q$14)*$B66/1000</f>
        <v>2865.6</v>
      </c>
      <c r="R66" s="83">
        <f t="shared" si="25"/>
        <v>3444.8</v>
      </c>
      <c r="S66" s="83">
        <f>$S$13*(($B$23/$B$24)^$S$14)*$B66/1000</f>
        <v>3974.4</v>
      </c>
      <c r="T66" s="83">
        <v>0</v>
      </c>
      <c r="U66" s="84">
        <v>0</v>
      </c>
      <c r="V66" s="236"/>
    </row>
    <row r="67" spans="1:22" ht="15.75">
      <c r="A67" s="236"/>
      <c r="B67" s="238">
        <v>1800</v>
      </c>
      <c r="C67" s="239"/>
      <c r="D67" s="82">
        <v>0</v>
      </c>
      <c r="E67" s="83">
        <f t="shared" si="21"/>
        <v>1807.2</v>
      </c>
      <c r="F67" s="83">
        <f t="shared" si="22"/>
        <v>2170.8</v>
      </c>
      <c r="G67" s="83">
        <f t="shared" si="23"/>
        <v>2511</v>
      </c>
      <c r="H67" s="83">
        <v>0</v>
      </c>
      <c r="I67" s="84">
        <v>0</v>
      </c>
      <c r="J67" s="82">
        <f t="shared" si="24"/>
        <v>1769.4</v>
      </c>
      <c r="K67" s="83">
        <f t="shared" si="15"/>
        <v>2266.2</v>
      </c>
      <c r="L67" s="83">
        <f t="shared" si="16"/>
        <v>2723.4</v>
      </c>
      <c r="M67" s="83">
        <f t="shared" si="17"/>
        <v>3144.6</v>
      </c>
      <c r="N67" s="83">
        <f t="shared" si="18"/>
        <v>3533.4</v>
      </c>
      <c r="O67" s="84">
        <v>0</v>
      </c>
      <c r="P67" s="82">
        <f>$P$13*(($B$23/$B$24)^$P$14)*$B67/1000</f>
        <v>2516.4</v>
      </c>
      <c r="Q67" s="83">
        <f>$Q$13*(($B$23/$B$24)^$Q$14)*$B67/1000</f>
        <v>3223.8</v>
      </c>
      <c r="R67" s="83">
        <v>0</v>
      </c>
      <c r="S67" s="83">
        <f>$S$13*(($B$23/$B$24)^$S$14)*$B67/1000</f>
        <v>4471.2</v>
      </c>
      <c r="T67" s="83">
        <v>0</v>
      </c>
      <c r="U67" s="84">
        <v>0</v>
      </c>
      <c r="V67" s="236"/>
    </row>
    <row r="68" spans="1:22" ht="15.75">
      <c r="A68" s="236"/>
      <c r="B68" s="238">
        <v>2000</v>
      </c>
      <c r="C68" s="239"/>
      <c r="D68" s="82">
        <f>$D$13*(($B$23/$B$24)^$D$14)*$B68/1000</f>
        <v>1572</v>
      </c>
      <c r="E68" s="83">
        <f t="shared" si="21"/>
        <v>2008</v>
      </c>
      <c r="F68" s="83">
        <f t="shared" si="22"/>
        <v>2412</v>
      </c>
      <c r="G68" s="83">
        <f t="shared" si="23"/>
        <v>2790</v>
      </c>
      <c r="H68" s="83">
        <v>0</v>
      </c>
      <c r="I68" s="84">
        <v>0</v>
      </c>
      <c r="J68" s="82">
        <f t="shared" si="24"/>
        <v>1966</v>
      </c>
      <c r="K68" s="83">
        <f t="shared" si="15"/>
        <v>2518</v>
      </c>
      <c r="L68" s="83">
        <f t="shared" si="16"/>
        <v>3026</v>
      </c>
      <c r="M68" s="83">
        <f t="shared" si="17"/>
        <v>3494</v>
      </c>
      <c r="N68" s="83">
        <f t="shared" si="18"/>
        <v>3926</v>
      </c>
      <c r="O68" s="84">
        <v>0</v>
      </c>
      <c r="P68" s="82">
        <f>$P$13*(($B$23/$B$24)^$P$14)*$B68/1000</f>
        <v>2796</v>
      </c>
      <c r="Q68" s="83">
        <f>$Q$13*(($B$23/$B$24)^$Q$14)*$B68/1000</f>
        <v>3582</v>
      </c>
      <c r="R68" s="83">
        <f t="shared" si="25"/>
        <v>4306</v>
      </c>
      <c r="S68" s="83">
        <v>0</v>
      </c>
      <c r="T68" s="83">
        <v>0</v>
      </c>
      <c r="U68" s="84">
        <v>0</v>
      </c>
      <c r="V68" s="236"/>
    </row>
    <row r="69" spans="1:22" ht="15.75">
      <c r="A69" s="236"/>
      <c r="B69" s="238">
        <v>2200</v>
      </c>
      <c r="C69" s="239"/>
      <c r="D69" s="82">
        <v>0</v>
      </c>
      <c r="E69" s="83">
        <f t="shared" si="21"/>
        <v>2208.8</v>
      </c>
      <c r="F69" s="83">
        <v>0</v>
      </c>
      <c r="G69" s="83">
        <v>0</v>
      </c>
      <c r="H69" s="83">
        <v>0</v>
      </c>
      <c r="I69" s="84">
        <v>0</v>
      </c>
      <c r="J69" s="82">
        <f t="shared" si="24"/>
        <v>2162.6</v>
      </c>
      <c r="K69" s="83">
        <f t="shared" si="15"/>
        <v>2769.8</v>
      </c>
      <c r="L69" s="83">
        <f t="shared" si="16"/>
        <v>3328.6</v>
      </c>
      <c r="M69" s="83">
        <f t="shared" si="17"/>
        <v>3843.4</v>
      </c>
      <c r="N69" s="83">
        <v>0</v>
      </c>
      <c r="O69" s="84">
        <v>0</v>
      </c>
      <c r="P69" s="82">
        <v>0</v>
      </c>
      <c r="Q69" s="83">
        <f>$Q$13*(($B$23/$B$24)^$Q$14)*$B69/1000</f>
        <v>3940.2</v>
      </c>
      <c r="R69" s="83">
        <v>0</v>
      </c>
      <c r="S69" s="83">
        <v>0</v>
      </c>
      <c r="T69" s="83">
        <v>0</v>
      </c>
      <c r="U69" s="84">
        <v>0</v>
      </c>
      <c r="V69" s="236"/>
    </row>
    <row r="70" spans="1:22" ht="15.75">
      <c r="A70" s="236"/>
      <c r="B70" s="238">
        <v>2400</v>
      </c>
      <c r="C70" s="239"/>
      <c r="D70" s="82">
        <v>0</v>
      </c>
      <c r="E70" s="83">
        <f t="shared" si="21"/>
        <v>2409.6</v>
      </c>
      <c r="F70" s="83">
        <f t="shared" si="22"/>
        <v>2894.4</v>
      </c>
      <c r="G70" s="83">
        <v>0</v>
      </c>
      <c r="H70" s="83">
        <v>0</v>
      </c>
      <c r="I70" s="84">
        <v>0</v>
      </c>
      <c r="J70" s="82">
        <f t="shared" si="24"/>
        <v>2359.2</v>
      </c>
      <c r="K70" s="83">
        <f t="shared" si="15"/>
        <v>3021.6</v>
      </c>
      <c r="L70" s="83">
        <f t="shared" si="16"/>
        <v>3631.2</v>
      </c>
      <c r="M70" s="83">
        <f t="shared" si="17"/>
        <v>4192.8</v>
      </c>
      <c r="N70" s="83">
        <v>0</v>
      </c>
      <c r="O70" s="84">
        <v>0</v>
      </c>
      <c r="P70" s="82">
        <f>$P$13*(($B$23/$B$24)^$P$14)*$B70/1000</f>
        <v>3355.2</v>
      </c>
      <c r="Q70" s="83">
        <v>0</v>
      </c>
      <c r="R70" s="83">
        <f t="shared" si="25"/>
        <v>5167.2</v>
      </c>
      <c r="S70" s="83">
        <v>0</v>
      </c>
      <c r="T70" s="83">
        <v>0</v>
      </c>
      <c r="U70" s="84">
        <v>0</v>
      </c>
      <c r="V70" s="236"/>
    </row>
    <row r="71" spans="1:22" ht="15.75">
      <c r="A71" s="236"/>
      <c r="B71" s="238">
        <v>2600</v>
      </c>
      <c r="C71" s="239"/>
      <c r="D71" s="82">
        <v>0</v>
      </c>
      <c r="E71" s="83">
        <f t="shared" si="21"/>
        <v>2610.4</v>
      </c>
      <c r="F71" s="83">
        <v>0</v>
      </c>
      <c r="G71" s="83">
        <v>0</v>
      </c>
      <c r="H71" s="83">
        <v>0</v>
      </c>
      <c r="I71" s="84">
        <v>0</v>
      </c>
      <c r="J71" s="82">
        <f t="shared" si="24"/>
        <v>2555.8</v>
      </c>
      <c r="K71" s="83">
        <f t="shared" si="15"/>
        <v>3273.4</v>
      </c>
      <c r="L71" s="83">
        <f t="shared" si="16"/>
        <v>3933.8</v>
      </c>
      <c r="M71" s="83">
        <f t="shared" si="17"/>
        <v>4542.2</v>
      </c>
      <c r="N71" s="83">
        <v>0</v>
      </c>
      <c r="O71" s="84">
        <v>0</v>
      </c>
      <c r="P71" s="82">
        <f>$P$13*(($B$23/$B$24)^$P$14)*$B71/1000</f>
        <v>3634.8</v>
      </c>
      <c r="Q71" s="83">
        <v>0</v>
      </c>
      <c r="R71" s="83">
        <v>0</v>
      </c>
      <c r="S71" s="83">
        <v>0</v>
      </c>
      <c r="T71" s="83">
        <v>0</v>
      </c>
      <c r="U71" s="84">
        <v>0</v>
      </c>
      <c r="V71" s="236"/>
    </row>
    <row r="72" spans="1:22" ht="15.75">
      <c r="A72" s="236"/>
      <c r="B72" s="238">
        <v>2800</v>
      </c>
      <c r="C72" s="239"/>
      <c r="D72" s="82">
        <v>0</v>
      </c>
      <c r="E72" s="83">
        <f t="shared" si="21"/>
        <v>2811.2</v>
      </c>
      <c r="F72" s="83">
        <v>0</v>
      </c>
      <c r="G72" s="83">
        <v>0</v>
      </c>
      <c r="H72" s="83">
        <v>0</v>
      </c>
      <c r="I72" s="84">
        <v>0</v>
      </c>
      <c r="J72" s="82">
        <f t="shared" si="24"/>
        <v>2752.4</v>
      </c>
      <c r="K72" s="83">
        <f t="shared" si="15"/>
        <v>3525.2</v>
      </c>
      <c r="L72" s="83">
        <f t="shared" si="16"/>
        <v>4236.4</v>
      </c>
      <c r="M72" s="83">
        <v>0</v>
      </c>
      <c r="N72" s="83">
        <v>0</v>
      </c>
      <c r="O72" s="84">
        <v>0</v>
      </c>
      <c r="P72" s="82">
        <v>0</v>
      </c>
      <c r="Q72" s="83">
        <v>0</v>
      </c>
      <c r="R72" s="83">
        <v>0</v>
      </c>
      <c r="S72" s="83">
        <v>0</v>
      </c>
      <c r="T72" s="83">
        <v>0</v>
      </c>
      <c r="U72" s="84">
        <v>0</v>
      </c>
      <c r="V72" s="236"/>
    </row>
    <row r="73" spans="1:22" ht="16.5" thickBot="1">
      <c r="A73" s="237"/>
      <c r="B73" s="223">
        <v>3000</v>
      </c>
      <c r="C73" s="224"/>
      <c r="D73" s="86">
        <v>0</v>
      </c>
      <c r="E73" s="87">
        <f t="shared" si="21"/>
        <v>3012</v>
      </c>
      <c r="F73" s="87">
        <v>0</v>
      </c>
      <c r="G73" s="87">
        <v>0</v>
      </c>
      <c r="H73" s="87">
        <v>0</v>
      </c>
      <c r="I73" s="88">
        <v>0</v>
      </c>
      <c r="J73" s="86">
        <f t="shared" si="24"/>
        <v>2949</v>
      </c>
      <c r="K73" s="87">
        <f t="shared" si="15"/>
        <v>3777</v>
      </c>
      <c r="L73" s="87">
        <f t="shared" si="16"/>
        <v>4539</v>
      </c>
      <c r="M73" s="87">
        <f t="shared" si="17"/>
        <v>5241</v>
      </c>
      <c r="N73" s="87">
        <v>0</v>
      </c>
      <c r="O73" s="88">
        <v>0</v>
      </c>
      <c r="P73" s="86">
        <v>0</v>
      </c>
      <c r="Q73" s="87">
        <v>0</v>
      </c>
      <c r="R73" s="87">
        <v>0</v>
      </c>
      <c r="S73" s="87">
        <v>0</v>
      </c>
      <c r="T73" s="87">
        <v>0</v>
      </c>
      <c r="U73" s="88">
        <v>0</v>
      </c>
      <c r="V73" s="237"/>
    </row>
    <row r="74" ht="15.75"/>
    <row r="75" spans="2:15" ht="15.75">
      <c r="B75" s="92"/>
      <c r="C75" s="92"/>
      <c r="D75" s="69"/>
      <c r="E75" s="69"/>
      <c r="F75" s="92"/>
      <c r="G75" s="92"/>
      <c r="H75" s="92"/>
      <c r="I75" s="92"/>
      <c r="J75" s="92"/>
      <c r="K75" s="92"/>
      <c r="L75" s="92"/>
      <c r="M75" s="92"/>
      <c r="N75" s="92"/>
      <c r="O75" s="92"/>
    </row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</sheetData>
  <sheetProtection password="A14C" sheet="1"/>
  <mergeCells count="60">
    <mergeCell ref="B72:C72"/>
    <mergeCell ref="B73:C73"/>
    <mergeCell ref="B68:C68"/>
    <mergeCell ref="B69:C69"/>
    <mergeCell ref="B70:C70"/>
    <mergeCell ref="B71:C71"/>
    <mergeCell ref="V53:V7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J51:O51"/>
    <mergeCell ref="P51:U51"/>
    <mergeCell ref="B52:C52"/>
    <mergeCell ref="A53:A73"/>
    <mergeCell ref="B53:C53"/>
    <mergeCell ref="B63:C63"/>
    <mergeCell ref="B64:C64"/>
    <mergeCell ref="B65:C65"/>
    <mergeCell ref="B66:C66"/>
    <mergeCell ref="B67:C67"/>
    <mergeCell ref="B48:C48"/>
    <mergeCell ref="B49:C49"/>
    <mergeCell ref="B51:C51"/>
    <mergeCell ref="D51:I51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28:C28"/>
    <mergeCell ref="A29:A49"/>
    <mergeCell ref="B29:C29"/>
    <mergeCell ref="V29:V49"/>
    <mergeCell ref="B30:C30"/>
    <mergeCell ref="B31:C31"/>
    <mergeCell ref="B32:C32"/>
    <mergeCell ref="B33:C33"/>
    <mergeCell ref="B34:C34"/>
    <mergeCell ref="B35:C35"/>
    <mergeCell ref="B27:C27"/>
    <mergeCell ref="D27:I27"/>
    <mergeCell ref="J27:O27"/>
    <mergeCell ref="P27:U27"/>
    <mergeCell ref="P3:U3"/>
    <mergeCell ref="J11:O11"/>
    <mergeCell ref="P11:U11"/>
    <mergeCell ref="A19:C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M40" sqref="M40"/>
    </sheetView>
  </sheetViews>
  <sheetFormatPr defaultColWidth="5.8515625" defaultRowHeight="12.75"/>
  <cols>
    <col min="1" max="1" width="1.57421875" style="141" customWidth="1"/>
    <col min="2" max="2" width="10.57421875" style="141" customWidth="1"/>
    <col min="3" max="3" width="5.8515625" style="141" customWidth="1"/>
    <col min="4" max="4" width="4.00390625" style="141" customWidth="1"/>
    <col min="5" max="5" width="6.421875" style="141" customWidth="1"/>
    <col min="6" max="6" width="6.00390625" style="141" customWidth="1"/>
    <col min="7" max="7" width="6.28125" style="141" customWidth="1"/>
    <col min="8" max="8" width="6.57421875" style="141" customWidth="1"/>
    <col min="9" max="9" width="6.00390625" style="141" customWidth="1"/>
    <col min="10" max="10" width="6.140625" style="141" customWidth="1"/>
    <col min="11" max="15" width="5.8515625" style="141" customWidth="1"/>
    <col min="16" max="16" width="6.8515625" style="141" customWidth="1"/>
    <col min="17" max="17" width="5.57421875" style="141" bestFit="1" customWidth="1"/>
    <col min="18" max="27" width="6.140625" style="141" bestFit="1" customWidth="1"/>
    <col min="28" max="28" width="6.57421875" style="141" bestFit="1" customWidth="1"/>
    <col min="29" max="227" width="9.140625" style="141" customWidth="1"/>
    <col min="228" max="228" width="5.28125" style="141" customWidth="1"/>
    <col min="229" max="229" width="15.00390625" style="141" customWidth="1"/>
    <col min="230" max="230" width="5.8515625" style="141" customWidth="1"/>
    <col min="231" max="231" width="4.00390625" style="141" customWidth="1"/>
    <col min="232" max="232" width="6.140625" style="141" customWidth="1"/>
    <col min="233" max="233" width="6.421875" style="141" customWidth="1"/>
    <col min="234" max="235" width="6.00390625" style="141" customWidth="1"/>
    <col min="236" max="237" width="6.28125" style="141" customWidth="1"/>
    <col min="238" max="238" width="6.57421875" style="141" customWidth="1"/>
    <col min="239" max="239" width="6.00390625" style="141" customWidth="1"/>
    <col min="240" max="240" width="6.140625" style="141" customWidth="1"/>
    <col min="241" max="241" width="6.8515625" style="141" customWidth="1"/>
    <col min="242" max="16384" width="5.8515625" style="141" customWidth="1"/>
  </cols>
  <sheetData>
    <row r="1" s="143" customFormat="1" ht="18">
      <c r="A1" s="142" t="s">
        <v>38</v>
      </c>
    </row>
    <row r="2" spans="1:18" s="2" customFormat="1" ht="15.75">
      <c r="A2" s="3" t="s">
        <v>25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56" ht="6.75" customHeight="1" thickBo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</row>
    <row r="4" spans="1:256" ht="15">
      <c r="A4" s="116"/>
      <c r="B4" s="263" t="s">
        <v>0</v>
      </c>
      <c r="C4" s="264"/>
      <c r="D4" s="265"/>
      <c r="E4" s="252" t="s">
        <v>20</v>
      </c>
      <c r="F4" s="253"/>
      <c r="G4" s="253"/>
      <c r="H4" s="253"/>
      <c r="I4" s="253"/>
      <c r="J4" s="254"/>
      <c r="K4" s="253" t="s">
        <v>21</v>
      </c>
      <c r="L4" s="253"/>
      <c r="M4" s="253"/>
      <c r="N4" s="253"/>
      <c r="O4" s="253"/>
      <c r="P4" s="254"/>
      <c r="Q4" s="253" t="s">
        <v>22</v>
      </c>
      <c r="R4" s="253"/>
      <c r="S4" s="253"/>
      <c r="T4" s="253"/>
      <c r="U4" s="253"/>
      <c r="V4" s="254"/>
      <c r="W4" s="253" t="s">
        <v>23</v>
      </c>
      <c r="X4" s="253"/>
      <c r="Y4" s="253"/>
      <c r="Z4" s="253"/>
      <c r="AA4" s="253"/>
      <c r="AB4" s="254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</row>
    <row r="5" spans="1:256" ht="15.75" thickBot="1">
      <c r="A5" s="116"/>
      <c r="B5" s="266" t="s">
        <v>30</v>
      </c>
      <c r="C5" s="267"/>
      <c r="D5" s="268"/>
      <c r="E5" s="184">
        <v>300</v>
      </c>
      <c r="F5" s="117">
        <v>400</v>
      </c>
      <c r="G5" s="117">
        <v>500</v>
      </c>
      <c r="H5" s="117">
        <v>600</v>
      </c>
      <c r="I5" s="117">
        <v>700</v>
      </c>
      <c r="J5" s="118">
        <v>900</v>
      </c>
      <c r="K5" s="117">
        <v>300</v>
      </c>
      <c r="L5" s="117">
        <v>400</v>
      </c>
      <c r="M5" s="117">
        <v>500</v>
      </c>
      <c r="N5" s="117">
        <v>600</v>
      </c>
      <c r="O5" s="117">
        <v>700</v>
      </c>
      <c r="P5" s="118">
        <v>900</v>
      </c>
      <c r="Q5" s="117">
        <v>300</v>
      </c>
      <c r="R5" s="117">
        <v>400</v>
      </c>
      <c r="S5" s="117">
        <v>500</v>
      </c>
      <c r="T5" s="117">
        <v>600</v>
      </c>
      <c r="U5" s="117">
        <v>700</v>
      </c>
      <c r="V5" s="118">
        <v>900</v>
      </c>
      <c r="W5" s="117">
        <v>300</v>
      </c>
      <c r="X5" s="117">
        <v>400</v>
      </c>
      <c r="Y5" s="117">
        <v>500</v>
      </c>
      <c r="Z5" s="117">
        <v>600</v>
      </c>
      <c r="AA5" s="117">
        <v>700</v>
      </c>
      <c r="AB5" s="118">
        <v>900</v>
      </c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>
      <c r="A6" s="116"/>
      <c r="B6" s="182" t="s">
        <v>39</v>
      </c>
      <c r="C6" s="183"/>
      <c r="D6" s="187"/>
      <c r="E6" s="185">
        <v>468</v>
      </c>
      <c r="F6" s="119">
        <v>598</v>
      </c>
      <c r="G6" s="119">
        <v>725</v>
      </c>
      <c r="H6" s="119">
        <v>850</v>
      </c>
      <c r="I6" s="119">
        <v>974</v>
      </c>
      <c r="J6" s="120">
        <v>1221</v>
      </c>
      <c r="K6" s="119">
        <v>725</v>
      </c>
      <c r="L6" s="119">
        <v>892</v>
      </c>
      <c r="M6" s="119">
        <v>1057</v>
      </c>
      <c r="N6" s="119">
        <v>1221</v>
      </c>
      <c r="O6" s="119">
        <v>1388</v>
      </c>
      <c r="P6" s="120">
        <v>1731</v>
      </c>
      <c r="Q6" s="119">
        <v>919</v>
      </c>
      <c r="R6" s="119">
        <v>1166</v>
      </c>
      <c r="S6" s="119">
        <v>1390</v>
      </c>
      <c r="T6" s="119">
        <v>1592</v>
      </c>
      <c r="U6" s="119">
        <v>1774</v>
      </c>
      <c r="V6" s="120">
        <v>2084</v>
      </c>
      <c r="W6" s="119">
        <v>1288</v>
      </c>
      <c r="X6" s="119">
        <v>1655</v>
      </c>
      <c r="Y6" s="119">
        <v>1996</v>
      </c>
      <c r="Z6" s="119">
        <v>2315</v>
      </c>
      <c r="AA6" s="119">
        <v>2613</v>
      </c>
      <c r="AB6" s="120">
        <v>3148</v>
      </c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5.75" thickBot="1">
      <c r="A7" s="116"/>
      <c r="B7" s="181" t="s">
        <v>33</v>
      </c>
      <c r="C7" s="178"/>
      <c r="D7" s="188"/>
      <c r="E7" s="186">
        <v>1.2725</v>
      </c>
      <c r="F7" s="179">
        <v>1.2729</v>
      </c>
      <c r="G7" s="179">
        <v>1.2733</v>
      </c>
      <c r="H7" s="179">
        <v>1.2737</v>
      </c>
      <c r="I7" s="179">
        <v>1.2792</v>
      </c>
      <c r="J7" s="180">
        <v>1.2903</v>
      </c>
      <c r="K7" s="179">
        <v>1.2703</v>
      </c>
      <c r="L7" s="179">
        <v>1.2801</v>
      </c>
      <c r="M7" s="179">
        <v>1.2926</v>
      </c>
      <c r="N7" s="179">
        <v>1.2996</v>
      </c>
      <c r="O7" s="179">
        <v>1.3066</v>
      </c>
      <c r="P7" s="180">
        <v>1.3206</v>
      </c>
      <c r="Q7" s="179">
        <v>1.3008</v>
      </c>
      <c r="R7" s="179">
        <v>1.312</v>
      </c>
      <c r="S7" s="179">
        <v>1.3232</v>
      </c>
      <c r="T7" s="179">
        <v>1.3344</v>
      </c>
      <c r="U7" s="179">
        <v>1.3339</v>
      </c>
      <c r="V7" s="180">
        <v>1.3329</v>
      </c>
      <c r="W7" s="179">
        <v>1.2788</v>
      </c>
      <c r="X7" s="179">
        <v>1.2962</v>
      </c>
      <c r="Y7" s="179">
        <v>1.3137</v>
      </c>
      <c r="Z7" s="179">
        <v>1.3311</v>
      </c>
      <c r="AA7" s="179">
        <v>1.3295</v>
      </c>
      <c r="AB7" s="180">
        <v>1.3263</v>
      </c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</row>
    <row r="8" spans="1:256" ht="15.75" thickBot="1">
      <c r="A8" s="121"/>
      <c r="B8" s="122"/>
      <c r="C8" s="123"/>
      <c r="D8" s="123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  <c r="IT8" s="121"/>
      <c r="IU8" s="121"/>
      <c r="IV8" s="121"/>
    </row>
    <row r="9" spans="1:256" ht="18.75" thickBot="1">
      <c r="A9" s="116"/>
      <c r="B9" s="218" t="s">
        <v>26</v>
      </c>
      <c r="C9" s="219"/>
      <c r="D9" s="220"/>
      <c r="E9" s="116"/>
      <c r="F9" s="125"/>
      <c r="G9" s="125"/>
      <c r="H9" s="125"/>
      <c r="I9" s="125"/>
      <c r="J9" s="125"/>
      <c r="K9" s="126"/>
      <c r="L9" s="116"/>
      <c r="M9" s="116"/>
      <c r="N9" s="116"/>
      <c r="O9" s="116"/>
      <c r="P9" s="116"/>
      <c r="Q9" s="116"/>
      <c r="R9" s="116"/>
      <c r="S9" s="116"/>
      <c r="T9" s="116"/>
      <c r="U9" s="127"/>
      <c r="V9" s="128"/>
      <c r="W9" s="127"/>
      <c r="X9" s="127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spans="1:256" ht="18">
      <c r="A10" s="116"/>
      <c r="B10" s="162" t="s">
        <v>27</v>
      </c>
      <c r="C10" s="163">
        <v>75</v>
      </c>
      <c r="D10" s="164" t="s">
        <v>10</v>
      </c>
      <c r="E10" s="116"/>
      <c r="F10" s="130"/>
      <c r="G10" s="125"/>
      <c r="H10" s="125"/>
      <c r="I10" s="125"/>
      <c r="J10" s="125"/>
      <c r="K10" s="126"/>
      <c r="L10" s="116"/>
      <c r="M10" s="116"/>
      <c r="N10" s="116"/>
      <c r="O10" s="116"/>
      <c r="P10" s="116"/>
      <c r="Q10" s="116"/>
      <c r="R10" s="116"/>
      <c r="S10" s="116"/>
      <c r="T10" s="116"/>
      <c r="U10" s="127"/>
      <c r="V10" s="128"/>
      <c r="W10" s="127"/>
      <c r="X10" s="127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8">
      <c r="A11" s="116"/>
      <c r="B11" s="129" t="s">
        <v>28</v>
      </c>
      <c r="C11" s="208">
        <v>65</v>
      </c>
      <c r="D11" s="129" t="s">
        <v>10</v>
      </c>
      <c r="E11" s="116"/>
      <c r="F11" s="125"/>
      <c r="G11" s="130"/>
      <c r="H11" s="130"/>
      <c r="I11" s="130"/>
      <c r="J11" s="130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27"/>
      <c r="V11" s="128"/>
      <c r="W11" s="127"/>
      <c r="X11" s="127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</row>
    <row r="12" spans="1:256" ht="15.75">
      <c r="A12" s="116"/>
      <c r="B12" s="164" t="s">
        <v>29</v>
      </c>
      <c r="C12" s="163">
        <v>20</v>
      </c>
      <c r="D12" s="164" t="s">
        <v>10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27"/>
      <c r="V12" s="128"/>
      <c r="W12" s="127"/>
      <c r="X12" s="127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spans="1:256" ht="15" hidden="1">
      <c r="A13" s="116"/>
      <c r="B13" s="129" t="s">
        <v>24</v>
      </c>
      <c r="C13" s="131">
        <f>(AVERAGE(C10:C11))-C12</f>
        <v>50</v>
      </c>
      <c r="D13" s="129" t="s">
        <v>10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27"/>
      <c r="V13" s="132"/>
      <c r="W13" s="127"/>
      <c r="X13" s="127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ht="15.75" thickBot="1">
      <c r="A14" s="121"/>
      <c r="B14" s="122"/>
      <c r="C14" s="123"/>
      <c r="D14" s="123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pans="1:256" ht="15">
      <c r="A15" s="121"/>
      <c r="B15" s="122"/>
      <c r="C15" s="255" t="s">
        <v>0</v>
      </c>
      <c r="D15" s="254"/>
      <c r="E15" s="255" t="s">
        <v>20</v>
      </c>
      <c r="F15" s="253"/>
      <c r="G15" s="253"/>
      <c r="H15" s="253"/>
      <c r="I15" s="253"/>
      <c r="J15" s="254"/>
      <c r="K15" s="253" t="s">
        <v>21</v>
      </c>
      <c r="L15" s="253"/>
      <c r="M15" s="253"/>
      <c r="N15" s="253"/>
      <c r="O15" s="253"/>
      <c r="P15" s="254"/>
      <c r="Q15" s="253" t="s">
        <v>22</v>
      </c>
      <c r="R15" s="253"/>
      <c r="S15" s="253"/>
      <c r="T15" s="253"/>
      <c r="U15" s="253"/>
      <c r="V15" s="254"/>
      <c r="W15" s="253" t="s">
        <v>23</v>
      </c>
      <c r="X15" s="253"/>
      <c r="Y15" s="253"/>
      <c r="Z15" s="253"/>
      <c r="AA15" s="253"/>
      <c r="AB15" s="254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pans="1:256" ht="15.75" thickBot="1">
      <c r="A16" s="116"/>
      <c r="B16" s="116"/>
      <c r="C16" s="256" t="s">
        <v>31</v>
      </c>
      <c r="D16" s="257"/>
      <c r="E16" s="169">
        <v>300</v>
      </c>
      <c r="F16" s="117">
        <v>400</v>
      </c>
      <c r="G16" s="117">
        <v>500</v>
      </c>
      <c r="H16" s="117">
        <v>600</v>
      </c>
      <c r="I16" s="117">
        <v>700</v>
      </c>
      <c r="J16" s="118">
        <v>900</v>
      </c>
      <c r="K16" s="133">
        <v>300</v>
      </c>
      <c r="L16" s="133">
        <v>400</v>
      </c>
      <c r="M16" s="133">
        <v>500</v>
      </c>
      <c r="N16" s="133">
        <v>600</v>
      </c>
      <c r="O16" s="133">
        <v>700</v>
      </c>
      <c r="P16" s="134">
        <v>900</v>
      </c>
      <c r="Q16" s="117">
        <v>300</v>
      </c>
      <c r="R16" s="117">
        <v>400</v>
      </c>
      <c r="S16" s="117">
        <v>500</v>
      </c>
      <c r="T16" s="117">
        <v>600</v>
      </c>
      <c r="U16" s="117">
        <v>700</v>
      </c>
      <c r="V16" s="118">
        <v>900</v>
      </c>
      <c r="W16" s="133">
        <v>300</v>
      </c>
      <c r="X16" s="133">
        <v>400</v>
      </c>
      <c r="Y16" s="133">
        <v>500</v>
      </c>
      <c r="Z16" s="133">
        <v>600</v>
      </c>
      <c r="AA16" s="133">
        <v>700</v>
      </c>
      <c r="AB16" s="134">
        <v>900</v>
      </c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5" customHeight="1">
      <c r="A17" s="116"/>
      <c r="B17" s="260" t="s">
        <v>40</v>
      </c>
      <c r="C17" s="258">
        <v>400</v>
      </c>
      <c r="D17" s="259"/>
      <c r="E17" s="173">
        <v>0</v>
      </c>
      <c r="F17" s="174">
        <v>0</v>
      </c>
      <c r="G17" s="174">
        <v>0</v>
      </c>
      <c r="H17" s="174">
        <v>0</v>
      </c>
      <c r="I17" s="174">
        <v>0</v>
      </c>
      <c r="J17" s="175">
        <v>0</v>
      </c>
      <c r="K17" s="173">
        <v>0</v>
      </c>
      <c r="L17" s="174">
        <v>0</v>
      </c>
      <c r="M17" s="174">
        <v>0</v>
      </c>
      <c r="N17" s="174">
        <v>0</v>
      </c>
      <c r="O17" s="174">
        <v>0</v>
      </c>
      <c r="P17" s="175">
        <v>0</v>
      </c>
      <c r="Q17" s="173">
        <v>0</v>
      </c>
      <c r="R17" s="174">
        <v>0</v>
      </c>
      <c r="S17" s="174">
        <v>0</v>
      </c>
      <c r="T17" s="174">
        <v>0</v>
      </c>
      <c r="U17" s="174">
        <v>0</v>
      </c>
      <c r="V17" s="175">
        <f>(($C$13/50)^V$7)*(V$6/1000*$C17)</f>
        <v>833.6</v>
      </c>
      <c r="W17" s="173">
        <v>0</v>
      </c>
      <c r="X17" s="174">
        <v>0</v>
      </c>
      <c r="Y17" s="174">
        <v>0</v>
      </c>
      <c r="Z17" s="174">
        <v>0</v>
      </c>
      <c r="AA17" s="174">
        <v>0</v>
      </c>
      <c r="AB17" s="175">
        <v>0</v>
      </c>
      <c r="AC17" s="260" t="s">
        <v>40</v>
      </c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</row>
    <row r="18" spans="1:256" ht="15">
      <c r="A18" s="116"/>
      <c r="B18" s="261"/>
      <c r="C18" s="258">
        <v>500</v>
      </c>
      <c r="D18" s="259"/>
      <c r="E18" s="135">
        <v>0</v>
      </c>
      <c r="F18" s="136">
        <v>0</v>
      </c>
      <c r="G18" s="136">
        <f aca="true" t="shared" si="0" ref="G18:H25">(($C$13/50)^G$7)*(G$6/1000*$C18)</f>
        <v>362.5</v>
      </c>
      <c r="H18" s="136">
        <f t="shared" si="0"/>
        <v>425</v>
      </c>
      <c r="I18" s="136">
        <v>0</v>
      </c>
      <c r="J18" s="137">
        <v>0</v>
      </c>
      <c r="K18" s="135">
        <v>0</v>
      </c>
      <c r="L18" s="136">
        <v>0</v>
      </c>
      <c r="M18" s="136">
        <v>0</v>
      </c>
      <c r="N18" s="136">
        <v>0</v>
      </c>
      <c r="O18" s="136">
        <v>0</v>
      </c>
      <c r="P18" s="137">
        <v>0</v>
      </c>
      <c r="Q18" s="135">
        <v>0</v>
      </c>
      <c r="R18" s="136">
        <f aca="true" t="shared" si="1" ref="R18:T25">(($C$13/50)^R$7)*(R$6/1000*$C18)</f>
        <v>583</v>
      </c>
      <c r="S18" s="136">
        <f t="shared" si="1"/>
        <v>695</v>
      </c>
      <c r="T18" s="136">
        <f t="shared" si="1"/>
        <v>796</v>
      </c>
      <c r="U18" s="136">
        <v>0</v>
      </c>
      <c r="V18" s="137">
        <f>(($C$13/50)^V$7)*(V$6/1000*$C18)</f>
        <v>1042</v>
      </c>
      <c r="W18" s="135">
        <v>0</v>
      </c>
      <c r="X18" s="136">
        <v>0</v>
      </c>
      <c r="Y18" s="136">
        <v>0</v>
      </c>
      <c r="Z18" s="136">
        <v>0</v>
      </c>
      <c r="AA18" s="136">
        <v>0</v>
      </c>
      <c r="AB18" s="137">
        <v>0</v>
      </c>
      <c r="AC18" s="261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</row>
    <row r="19" spans="1:256" ht="15">
      <c r="A19" s="116"/>
      <c r="B19" s="261"/>
      <c r="C19" s="258">
        <v>600</v>
      </c>
      <c r="D19" s="259"/>
      <c r="E19" s="135">
        <v>0</v>
      </c>
      <c r="F19" s="136">
        <v>0</v>
      </c>
      <c r="G19" s="136">
        <f t="shared" si="0"/>
        <v>435</v>
      </c>
      <c r="H19" s="136">
        <f t="shared" si="0"/>
        <v>510</v>
      </c>
      <c r="I19" s="136">
        <v>0</v>
      </c>
      <c r="J19" s="137">
        <v>0</v>
      </c>
      <c r="K19" s="135">
        <v>0</v>
      </c>
      <c r="L19" s="136">
        <v>0</v>
      </c>
      <c r="M19" s="136">
        <v>0</v>
      </c>
      <c r="N19" s="136">
        <v>0</v>
      </c>
      <c r="O19" s="136">
        <v>0</v>
      </c>
      <c r="P19" s="137">
        <v>0</v>
      </c>
      <c r="Q19" s="135">
        <v>0</v>
      </c>
      <c r="R19" s="136">
        <f t="shared" si="1"/>
        <v>699.5999999999999</v>
      </c>
      <c r="S19" s="136">
        <f t="shared" si="1"/>
        <v>833.9999999999999</v>
      </c>
      <c r="T19" s="136">
        <f t="shared" si="1"/>
        <v>955.2</v>
      </c>
      <c r="U19" s="136">
        <v>0</v>
      </c>
      <c r="V19" s="137">
        <f>(($C$13/50)^V$7)*(V$6/1000*$C19)</f>
        <v>1250.4</v>
      </c>
      <c r="W19" s="135">
        <v>0</v>
      </c>
      <c r="X19" s="136">
        <v>0</v>
      </c>
      <c r="Y19" s="136">
        <v>0</v>
      </c>
      <c r="Z19" s="136">
        <v>0</v>
      </c>
      <c r="AA19" s="136">
        <v>0</v>
      </c>
      <c r="AB19" s="137">
        <v>0</v>
      </c>
      <c r="AC19" s="261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</row>
    <row r="20" spans="1:256" ht="15">
      <c r="A20" s="116"/>
      <c r="B20" s="261"/>
      <c r="C20" s="258">
        <v>700</v>
      </c>
      <c r="D20" s="259"/>
      <c r="E20" s="135">
        <v>0</v>
      </c>
      <c r="F20" s="136">
        <v>0</v>
      </c>
      <c r="G20" s="136">
        <v>0</v>
      </c>
      <c r="H20" s="136">
        <v>0</v>
      </c>
      <c r="I20" s="136">
        <v>0</v>
      </c>
      <c r="J20" s="137">
        <v>0</v>
      </c>
      <c r="K20" s="135">
        <v>0</v>
      </c>
      <c r="L20" s="136">
        <v>0</v>
      </c>
      <c r="M20" s="136">
        <v>0</v>
      </c>
      <c r="N20" s="136">
        <v>0</v>
      </c>
      <c r="O20" s="136">
        <v>0</v>
      </c>
      <c r="P20" s="137">
        <v>0</v>
      </c>
      <c r="Q20" s="135">
        <v>0</v>
      </c>
      <c r="R20" s="136">
        <f t="shared" si="1"/>
        <v>816.1999999999999</v>
      </c>
      <c r="S20" s="136">
        <f t="shared" si="1"/>
        <v>972.9999999999999</v>
      </c>
      <c r="T20" s="136">
        <f t="shared" si="1"/>
        <v>1114.4</v>
      </c>
      <c r="U20" s="136">
        <v>0</v>
      </c>
      <c r="V20" s="137">
        <f>(($C$13/50)^V$7)*(V$6/1000*$C20)</f>
        <v>1458.8</v>
      </c>
      <c r="W20" s="135">
        <v>0</v>
      </c>
      <c r="X20" s="136">
        <v>0</v>
      </c>
      <c r="Y20" s="136">
        <v>0</v>
      </c>
      <c r="Z20" s="136">
        <v>0</v>
      </c>
      <c r="AA20" s="136">
        <v>0</v>
      </c>
      <c r="AB20" s="137">
        <v>0</v>
      </c>
      <c r="AC20" s="261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</row>
    <row r="21" spans="1:256" ht="15">
      <c r="A21" s="116"/>
      <c r="B21" s="261"/>
      <c r="C21" s="258">
        <v>800</v>
      </c>
      <c r="D21" s="259"/>
      <c r="E21" s="135">
        <v>0</v>
      </c>
      <c r="F21" s="136">
        <v>0</v>
      </c>
      <c r="G21" s="136">
        <f t="shared" si="0"/>
        <v>580</v>
      </c>
      <c r="H21" s="136">
        <f t="shared" si="0"/>
        <v>680</v>
      </c>
      <c r="I21" s="136">
        <v>0</v>
      </c>
      <c r="J21" s="137">
        <v>0</v>
      </c>
      <c r="K21" s="135">
        <v>0</v>
      </c>
      <c r="L21" s="136">
        <v>0</v>
      </c>
      <c r="M21" s="136">
        <v>0</v>
      </c>
      <c r="N21" s="136">
        <v>0</v>
      </c>
      <c r="O21" s="136">
        <v>0</v>
      </c>
      <c r="P21" s="137">
        <v>0</v>
      </c>
      <c r="Q21" s="135">
        <v>0</v>
      </c>
      <c r="R21" s="136">
        <f t="shared" si="1"/>
        <v>932.8</v>
      </c>
      <c r="S21" s="136">
        <f t="shared" si="1"/>
        <v>1112</v>
      </c>
      <c r="T21" s="136">
        <f t="shared" si="1"/>
        <v>1273.6000000000001</v>
      </c>
      <c r="U21" s="136">
        <v>0</v>
      </c>
      <c r="V21" s="137">
        <f>(($C$13/50)^V$7)*(V$6/1000*$C21)</f>
        <v>1667.2</v>
      </c>
      <c r="W21" s="135">
        <v>0</v>
      </c>
      <c r="X21" s="136">
        <v>0</v>
      </c>
      <c r="Y21" s="136">
        <v>0</v>
      </c>
      <c r="Z21" s="136">
        <v>0</v>
      </c>
      <c r="AA21" s="136">
        <v>0</v>
      </c>
      <c r="AB21" s="137">
        <v>0</v>
      </c>
      <c r="AC21" s="261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</row>
    <row r="22" spans="1:256" ht="15">
      <c r="A22" s="116"/>
      <c r="B22" s="261"/>
      <c r="C22" s="258">
        <v>900</v>
      </c>
      <c r="D22" s="259"/>
      <c r="E22" s="135">
        <v>0</v>
      </c>
      <c r="F22" s="136">
        <v>0</v>
      </c>
      <c r="G22" s="136">
        <v>0</v>
      </c>
      <c r="H22" s="136">
        <v>0</v>
      </c>
      <c r="I22" s="136">
        <v>0</v>
      </c>
      <c r="J22" s="137">
        <v>0</v>
      </c>
      <c r="K22" s="135">
        <v>0</v>
      </c>
      <c r="L22" s="136">
        <v>0</v>
      </c>
      <c r="M22" s="136">
        <v>0</v>
      </c>
      <c r="N22" s="136">
        <v>0</v>
      </c>
      <c r="O22" s="136">
        <v>0</v>
      </c>
      <c r="P22" s="137">
        <v>0</v>
      </c>
      <c r="Q22" s="135">
        <v>0</v>
      </c>
      <c r="R22" s="136">
        <f t="shared" si="1"/>
        <v>1049.3999999999999</v>
      </c>
      <c r="S22" s="136">
        <f t="shared" si="1"/>
        <v>1251</v>
      </c>
      <c r="T22" s="136">
        <f t="shared" si="1"/>
        <v>1432.8000000000002</v>
      </c>
      <c r="U22" s="136">
        <v>0</v>
      </c>
      <c r="V22" s="137">
        <v>0</v>
      </c>
      <c r="W22" s="135">
        <v>0</v>
      </c>
      <c r="X22" s="136">
        <v>0</v>
      </c>
      <c r="Y22" s="136">
        <v>0</v>
      </c>
      <c r="Z22" s="136">
        <v>0</v>
      </c>
      <c r="AA22" s="136">
        <v>0</v>
      </c>
      <c r="AB22" s="137">
        <v>0</v>
      </c>
      <c r="AC22" s="261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</row>
    <row r="23" spans="1:256" ht="15">
      <c r="A23" s="116"/>
      <c r="B23" s="261"/>
      <c r="C23" s="258">
        <v>1000</v>
      </c>
      <c r="D23" s="259"/>
      <c r="E23" s="135">
        <v>0</v>
      </c>
      <c r="F23" s="136">
        <v>0</v>
      </c>
      <c r="G23" s="136">
        <f t="shared" si="0"/>
        <v>725</v>
      </c>
      <c r="H23" s="136">
        <f t="shared" si="0"/>
        <v>850</v>
      </c>
      <c r="I23" s="136">
        <v>0</v>
      </c>
      <c r="J23" s="137">
        <v>0</v>
      </c>
      <c r="K23" s="135">
        <v>0</v>
      </c>
      <c r="L23" s="136">
        <v>0</v>
      </c>
      <c r="M23" s="136">
        <v>0</v>
      </c>
      <c r="N23" s="136">
        <v>0</v>
      </c>
      <c r="O23" s="136">
        <v>0</v>
      </c>
      <c r="P23" s="137">
        <v>0</v>
      </c>
      <c r="Q23" s="135">
        <v>0</v>
      </c>
      <c r="R23" s="136">
        <f t="shared" si="1"/>
        <v>1166</v>
      </c>
      <c r="S23" s="136">
        <f t="shared" si="1"/>
        <v>1390</v>
      </c>
      <c r="T23" s="136">
        <f t="shared" si="1"/>
        <v>1592</v>
      </c>
      <c r="U23" s="136">
        <v>0</v>
      </c>
      <c r="V23" s="137">
        <v>0</v>
      </c>
      <c r="W23" s="135">
        <v>0</v>
      </c>
      <c r="X23" s="136">
        <v>0</v>
      </c>
      <c r="Y23" s="136">
        <v>0</v>
      </c>
      <c r="Z23" s="136">
        <v>0</v>
      </c>
      <c r="AA23" s="136">
        <v>0</v>
      </c>
      <c r="AB23" s="137">
        <v>0</v>
      </c>
      <c r="AC23" s="261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</row>
    <row r="24" spans="1:256" ht="15">
      <c r="A24" s="116"/>
      <c r="B24" s="261"/>
      <c r="C24" s="258">
        <v>1100</v>
      </c>
      <c r="D24" s="259"/>
      <c r="E24" s="135">
        <v>0</v>
      </c>
      <c r="F24" s="136">
        <v>0</v>
      </c>
      <c r="G24" s="136">
        <v>0</v>
      </c>
      <c r="H24" s="136">
        <v>0</v>
      </c>
      <c r="I24" s="136">
        <v>0</v>
      </c>
      <c r="J24" s="137">
        <v>0</v>
      </c>
      <c r="K24" s="135">
        <v>0</v>
      </c>
      <c r="L24" s="136">
        <v>0</v>
      </c>
      <c r="M24" s="136">
        <v>0</v>
      </c>
      <c r="N24" s="136">
        <v>0</v>
      </c>
      <c r="O24" s="136">
        <v>0</v>
      </c>
      <c r="P24" s="137">
        <v>0</v>
      </c>
      <c r="Q24" s="135">
        <v>0</v>
      </c>
      <c r="R24" s="136">
        <f t="shared" si="1"/>
        <v>1282.6</v>
      </c>
      <c r="S24" s="136">
        <f t="shared" si="1"/>
        <v>1529</v>
      </c>
      <c r="T24" s="136">
        <f t="shared" si="1"/>
        <v>1751.2</v>
      </c>
      <c r="U24" s="136">
        <v>0</v>
      </c>
      <c r="V24" s="137">
        <v>0</v>
      </c>
      <c r="W24" s="135">
        <v>0</v>
      </c>
      <c r="X24" s="136">
        <v>0</v>
      </c>
      <c r="Y24" s="136">
        <v>0</v>
      </c>
      <c r="Z24" s="136">
        <v>0</v>
      </c>
      <c r="AA24" s="136">
        <v>0</v>
      </c>
      <c r="AB24" s="137">
        <v>0</v>
      </c>
      <c r="AC24" s="261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</row>
    <row r="25" spans="1:256" ht="15">
      <c r="A25" s="116"/>
      <c r="B25" s="261"/>
      <c r="C25" s="258">
        <v>1200</v>
      </c>
      <c r="D25" s="259"/>
      <c r="E25" s="135">
        <v>0</v>
      </c>
      <c r="F25" s="136">
        <v>0</v>
      </c>
      <c r="G25" s="136">
        <f t="shared" si="0"/>
        <v>870</v>
      </c>
      <c r="H25" s="136">
        <f t="shared" si="0"/>
        <v>1020</v>
      </c>
      <c r="I25" s="136">
        <v>0</v>
      </c>
      <c r="J25" s="137">
        <v>0</v>
      </c>
      <c r="K25" s="135">
        <v>0</v>
      </c>
      <c r="L25" s="136">
        <v>0</v>
      </c>
      <c r="M25" s="136">
        <v>0</v>
      </c>
      <c r="N25" s="136">
        <v>0</v>
      </c>
      <c r="O25" s="136">
        <v>0</v>
      </c>
      <c r="P25" s="137">
        <v>0</v>
      </c>
      <c r="Q25" s="135">
        <v>0</v>
      </c>
      <c r="R25" s="136">
        <f t="shared" si="1"/>
        <v>1399.1999999999998</v>
      </c>
      <c r="S25" s="136">
        <f t="shared" si="1"/>
        <v>1667.9999999999998</v>
      </c>
      <c r="T25" s="136">
        <f t="shared" si="1"/>
        <v>1910.4</v>
      </c>
      <c r="U25" s="136">
        <v>0</v>
      </c>
      <c r="V25" s="137">
        <v>0</v>
      </c>
      <c r="W25" s="135">
        <v>0</v>
      </c>
      <c r="X25" s="136">
        <v>0</v>
      </c>
      <c r="Y25" s="136">
        <v>0</v>
      </c>
      <c r="Z25" s="136">
        <v>0</v>
      </c>
      <c r="AA25" s="136">
        <v>0</v>
      </c>
      <c r="AB25" s="137">
        <v>0</v>
      </c>
      <c r="AC25" s="261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</row>
    <row r="26" spans="1:256" ht="15">
      <c r="A26" s="116"/>
      <c r="B26" s="261"/>
      <c r="C26" s="258">
        <v>1300</v>
      </c>
      <c r="D26" s="259"/>
      <c r="E26" s="135">
        <v>0</v>
      </c>
      <c r="F26" s="136">
        <v>0</v>
      </c>
      <c r="G26" s="209">
        <v>0</v>
      </c>
      <c r="H26" s="209">
        <v>0</v>
      </c>
      <c r="I26" s="209">
        <v>0</v>
      </c>
      <c r="J26" s="137">
        <v>0</v>
      </c>
      <c r="K26" s="135">
        <v>0</v>
      </c>
      <c r="L26" s="136">
        <v>0</v>
      </c>
      <c r="M26" s="136">
        <v>0</v>
      </c>
      <c r="N26" s="136">
        <v>0</v>
      </c>
      <c r="O26" s="136">
        <v>0</v>
      </c>
      <c r="P26" s="137">
        <v>0</v>
      </c>
      <c r="Q26" s="135">
        <v>0</v>
      </c>
      <c r="R26" s="136">
        <v>0</v>
      </c>
      <c r="S26" s="136">
        <v>0</v>
      </c>
      <c r="T26" s="136">
        <v>0</v>
      </c>
      <c r="U26" s="136">
        <v>0</v>
      </c>
      <c r="V26" s="137">
        <v>0</v>
      </c>
      <c r="W26" s="135">
        <v>0</v>
      </c>
      <c r="X26" s="136">
        <v>0</v>
      </c>
      <c r="Y26" s="136">
        <v>0</v>
      </c>
      <c r="Z26" s="136">
        <v>0</v>
      </c>
      <c r="AA26" s="136">
        <v>0</v>
      </c>
      <c r="AB26" s="137">
        <v>0</v>
      </c>
      <c r="AC26" s="261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</row>
    <row r="27" spans="1:256" ht="15">
      <c r="A27" s="116"/>
      <c r="B27" s="261"/>
      <c r="C27" s="258">
        <v>1400</v>
      </c>
      <c r="D27" s="259"/>
      <c r="E27" s="135">
        <v>0</v>
      </c>
      <c r="F27" s="136">
        <v>0</v>
      </c>
      <c r="G27" s="136">
        <v>0</v>
      </c>
      <c r="H27" s="136">
        <v>0</v>
      </c>
      <c r="I27" s="136">
        <v>0</v>
      </c>
      <c r="J27" s="137">
        <v>0</v>
      </c>
      <c r="K27" s="135">
        <v>0</v>
      </c>
      <c r="L27" s="136">
        <v>0</v>
      </c>
      <c r="M27" s="136">
        <v>0</v>
      </c>
      <c r="N27" s="136">
        <v>0</v>
      </c>
      <c r="O27" s="136">
        <v>0</v>
      </c>
      <c r="P27" s="137">
        <v>0</v>
      </c>
      <c r="Q27" s="135">
        <v>0</v>
      </c>
      <c r="R27" s="136">
        <f>(($C$13/50)^R$7)*(R$6/1000*$C27)</f>
        <v>1632.3999999999999</v>
      </c>
      <c r="S27" s="136">
        <f>(($C$13/50)^S$7)*(S$6/1000*$C27)</f>
        <v>1945.9999999999998</v>
      </c>
      <c r="T27" s="136">
        <f>(($C$13/50)^T$7)*(T$6/1000*$C27)</f>
        <v>2228.8</v>
      </c>
      <c r="U27" s="136">
        <v>0</v>
      </c>
      <c r="V27" s="137">
        <v>0</v>
      </c>
      <c r="W27" s="135">
        <v>0</v>
      </c>
      <c r="X27" s="136">
        <v>0</v>
      </c>
      <c r="Y27" s="136">
        <v>0</v>
      </c>
      <c r="Z27" s="136">
        <v>0</v>
      </c>
      <c r="AA27" s="136">
        <v>0</v>
      </c>
      <c r="AB27" s="137">
        <v>0</v>
      </c>
      <c r="AC27" s="261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</row>
    <row r="28" spans="1:256" ht="15">
      <c r="A28" s="116"/>
      <c r="B28" s="261"/>
      <c r="C28" s="258">
        <v>1500</v>
      </c>
      <c r="D28" s="259"/>
      <c r="E28" s="135">
        <v>0</v>
      </c>
      <c r="F28" s="136">
        <v>0</v>
      </c>
      <c r="G28" s="136">
        <v>0</v>
      </c>
      <c r="H28" s="136">
        <v>0</v>
      </c>
      <c r="I28" s="136">
        <v>0</v>
      </c>
      <c r="J28" s="137">
        <v>0</v>
      </c>
      <c r="K28" s="135">
        <v>0</v>
      </c>
      <c r="L28" s="136">
        <v>0</v>
      </c>
      <c r="M28" s="136">
        <v>0</v>
      </c>
      <c r="N28" s="136">
        <v>0</v>
      </c>
      <c r="O28" s="136">
        <v>0</v>
      </c>
      <c r="P28" s="137">
        <v>0</v>
      </c>
      <c r="Q28" s="135">
        <v>0</v>
      </c>
      <c r="R28" s="136">
        <v>0</v>
      </c>
      <c r="S28" s="136">
        <v>0</v>
      </c>
      <c r="T28" s="136">
        <v>0</v>
      </c>
      <c r="U28" s="136">
        <v>0</v>
      </c>
      <c r="V28" s="137">
        <v>0</v>
      </c>
      <c r="W28" s="135">
        <v>0</v>
      </c>
      <c r="X28" s="136">
        <v>0</v>
      </c>
      <c r="Y28" s="136">
        <v>0</v>
      </c>
      <c r="Z28" s="136">
        <v>0</v>
      </c>
      <c r="AA28" s="136">
        <v>0</v>
      </c>
      <c r="AB28" s="137">
        <v>0</v>
      </c>
      <c r="AC28" s="261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</row>
    <row r="29" spans="1:256" ht="15">
      <c r="A29" s="116"/>
      <c r="B29" s="261"/>
      <c r="C29" s="258">
        <v>1600</v>
      </c>
      <c r="D29" s="259"/>
      <c r="E29" s="135">
        <v>0</v>
      </c>
      <c r="F29" s="136">
        <v>0</v>
      </c>
      <c r="G29" s="136">
        <v>0</v>
      </c>
      <c r="H29" s="136">
        <v>0</v>
      </c>
      <c r="I29" s="136">
        <v>0</v>
      </c>
      <c r="J29" s="137">
        <v>0</v>
      </c>
      <c r="K29" s="135">
        <v>0</v>
      </c>
      <c r="L29" s="136">
        <v>0</v>
      </c>
      <c r="M29" s="136">
        <v>0</v>
      </c>
      <c r="N29" s="136">
        <v>0</v>
      </c>
      <c r="O29" s="136">
        <v>0</v>
      </c>
      <c r="P29" s="137">
        <v>0</v>
      </c>
      <c r="Q29" s="135">
        <v>0</v>
      </c>
      <c r="R29" s="136">
        <f>(($C$13/50)^R$7)*(R$6/1000*$C29)</f>
        <v>1865.6</v>
      </c>
      <c r="S29" s="136">
        <f>(($C$13/50)^S$7)*(S$6/1000*$C29)</f>
        <v>2224</v>
      </c>
      <c r="T29" s="136">
        <f>(($C$13/50)^T$7)*(T$6/1000*$C29)</f>
        <v>2547.2000000000003</v>
      </c>
      <c r="U29" s="136">
        <v>0</v>
      </c>
      <c r="V29" s="137">
        <v>0</v>
      </c>
      <c r="W29" s="135">
        <v>0</v>
      </c>
      <c r="X29" s="136">
        <v>0</v>
      </c>
      <c r="Y29" s="136">
        <v>0</v>
      </c>
      <c r="Z29" s="136">
        <v>0</v>
      </c>
      <c r="AA29" s="136">
        <v>0</v>
      </c>
      <c r="AB29" s="137">
        <v>0</v>
      </c>
      <c r="AC29" s="261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</row>
    <row r="30" spans="1:256" ht="15">
      <c r="A30" s="116"/>
      <c r="B30" s="261"/>
      <c r="C30" s="258">
        <v>1800</v>
      </c>
      <c r="D30" s="259"/>
      <c r="E30" s="135">
        <v>0</v>
      </c>
      <c r="F30" s="136">
        <v>0</v>
      </c>
      <c r="G30" s="136">
        <v>0</v>
      </c>
      <c r="H30" s="136">
        <v>0</v>
      </c>
      <c r="I30" s="136">
        <v>0</v>
      </c>
      <c r="J30" s="137">
        <v>0</v>
      </c>
      <c r="K30" s="135">
        <v>0</v>
      </c>
      <c r="L30" s="136">
        <v>0</v>
      </c>
      <c r="M30" s="136">
        <v>0</v>
      </c>
      <c r="N30" s="136">
        <v>0</v>
      </c>
      <c r="O30" s="136">
        <v>0</v>
      </c>
      <c r="P30" s="137">
        <v>0</v>
      </c>
      <c r="Q30" s="135">
        <v>0</v>
      </c>
      <c r="R30" s="136">
        <v>0</v>
      </c>
      <c r="S30" s="136">
        <f>(($C$13/50)^S$7)*(S$6/1000*$C30)</f>
        <v>2502</v>
      </c>
      <c r="T30" s="136">
        <f>(($C$13/50)^T$7)*(T$6/1000*$C30)</f>
        <v>2865.6000000000004</v>
      </c>
      <c r="U30" s="136">
        <v>0</v>
      </c>
      <c r="V30" s="137">
        <v>0</v>
      </c>
      <c r="W30" s="135">
        <v>0</v>
      </c>
      <c r="X30" s="136">
        <v>0</v>
      </c>
      <c r="Y30" s="136">
        <v>0</v>
      </c>
      <c r="Z30" s="136">
        <v>0</v>
      </c>
      <c r="AA30" s="136">
        <v>0</v>
      </c>
      <c r="AB30" s="137">
        <v>0</v>
      </c>
      <c r="AC30" s="261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</row>
    <row r="31" spans="1:256" ht="15">
      <c r="A31" s="116"/>
      <c r="B31" s="261"/>
      <c r="C31" s="258">
        <v>2000</v>
      </c>
      <c r="D31" s="259"/>
      <c r="E31" s="135">
        <v>0</v>
      </c>
      <c r="F31" s="136">
        <v>0</v>
      </c>
      <c r="G31" s="136">
        <v>0</v>
      </c>
      <c r="H31" s="136">
        <v>0</v>
      </c>
      <c r="I31" s="136">
        <v>0</v>
      </c>
      <c r="J31" s="137">
        <v>0</v>
      </c>
      <c r="K31" s="135">
        <v>0</v>
      </c>
      <c r="L31" s="136">
        <v>0</v>
      </c>
      <c r="M31" s="136">
        <v>0</v>
      </c>
      <c r="N31" s="136">
        <v>0</v>
      </c>
      <c r="O31" s="136">
        <v>0</v>
      </c>
      <c r="P31" s="137">
        <v>0</v>
      </c>
      <c r="Q31" s="135">
        <v>0</v>
      </c>
      <c r="R31" s="136">
        <f>(($C$13/50)^R$7)*(R$6/1000*$C31)</f>
        <v>2332</v>
      </c>
      <c r="S31" s="136">
        <f>(($C$13/50)^S$7)*(S$6/1000*$C31)</f>
        <v>2780</v>
      </c>
      <c r="T31" s="136">
        <f>(($C$13/50)^T$7)*(T$6/1000*$C31)</f>
        <v>3184</v>
      </c>
      <c r="U31" s="136">
        <v>0</v>
      </c>
      <c r="V31" s="137">
        <v>0</v>
      </c>
      <c r="W31" s="135">
        <v>0</v>
      </c>
      <c r="X31" s="136">
        <v>0</v>
      </c>
      <c r="Y31" s="136">
        <v>0</v>
      </c>
      <c r="Z31" s="136">
        <v>0</v>
      </c>
      <c r="AA31" s="136">
        <v>0</v>
      </c>
      <c r="AB31" s="137">
        <v>0</v>
      </c>
      <c r="AC31" s="261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</row>
    <row r="32" spans="1:256" ht="15">
      <c r="A32" s="116"/>
      <c r="B32" s="261"/>
      <c r="C32" s="258">
        <v>2200</v>
      </c>
      <c r="D32" s="259"/>
      <c r="E32" s="135">
        <v>0</v>
      </c>
      <c r="F32" s="136">
        <v>0</v>
      </c>
      <c r="G32" s="136">
        <v>0</v>
      </c>
      <c r="H32" s="136">
        <v>0</v>
      </c>
      <c r="I32" s="136">
        <v>0</v>
      </c>
      <c r="J32" s="137">
        <v>0</v>
      </c>
      <c r="K32" s="135">
        <v>0</v>
      </c>
      <c r="L32" s="136">
        <v>0</v>
      </c>
      <c r="M32" s="136">
        <v>0</v>
      </c>
      <c r="N32" s="136">
        <v>0</v>
      </c>
      <c r="O32" s="136">
        <v>0</v>
      </c>
      <c r="P32" s="137">
        <v>0</v>
      </c>
      <c r="Q32" s="135">
        <v>0</v>
      </c>
      <c r="R32" s="136">
        <f>(($C$13/50)^R$7)*(R$6/1000*$C32)</f>
        <v>2565.2</v>
      </c>
      <c r="S32" s="136">
        <v>0</v>
      </c>
      <c r="T32" s="136">
        <v>0</v>
      </c>
      <c r="U32" s="136">
        <v>0</v>
      </c>
      <c r="V32" s="137">
        <v>0</v>
      </c>
      <c r="W32" s="135">
        <v>0</v>
      </c>
      <c r="X32" s="136">
        <v>0</v>
      </c>
      <c r="Y32" s="136">
        <v>0</v>
      </c>
      <c r="Z32" s="136">
        <v>0</v>
      </c>
      <c r="AA32" s="136">
        <v>0</v>
      </c>
      <c r="AB32" s="137">
        <v>0</v>
      </c>
      <c r="AC32" s="261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</row>
    <row r="33" spans="1:256" ht="15">
      <c r="A33" s="116"/>
      <c r="B33" s="261"/>
      <c r="C33" s="258">
        <v>2400</v>
      </c>
      <c r="D33" s="259"/>
      <c r="E33" s="135">
        <v>0</v>
      </c>
      <c r="F33" s="136">
        <v>0</v>
      </c>
      <c r="G33" s="136">
        <v>0</v>
      </c>
      <c r="H33" s="136">
        <v>0</v>
      </c>
      <c r="I33" s="136">
        <v>0</v>
      </c>
      <c r="J33" s="137">
        <v>0</v>
      </c>
      <c r="K33" s="135">
        <v>0</v>
      </c>
      <c r="L33" s="136">
        <v>0</v>
      </c>
      <c r="M33" s="136">
        <v>0</v>
      </c>
      <c r="N33" s="136">
        <v>0</v>
      </c>
      <c r="O33" s="136">
        <v>0</v>
      </c>
      <c r="P33" s="137">
        <v>0</v>
      </c>
      <c r="Q33" s="135">
        <v>0</v>
      </c>
      <c r="R33" s="136">
        <f>(($C$13/50)^R$7)*(R$6/1000*$C33)</f>
        <v>2798.3999999999996</v>
      </c>
      <c r="S33" s="136">
        <v>0</v>
      </c>
      <c r="T33" s="136">
        <v>0</v>
      </c>
      <c r="U33" s="136">
        <v>0</v>
      </c>
      <c r="V33" s="137">
        <v>0</v>
      </c>
      <c r="W33" s="135">
        <v>0</v>
      </c>
      <c r="X33" s="136">
        <v>0</v>
      </c>
      <c r="Y33" s="136">
        <v>0</v>
      </c>
      <c r="Z33" s="136">
        <v>0</v>
      </c>
      <c r="AA33" s="136">
        <v>0</v>
      </c>
      <c r="AB33" s="137">
        <v>0</v>
      </c>
      <c r="AC33" s="261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  <c r="IU33" s="116"/>
      <c r="IV33" s="116"/>
    </row>
    <row r="34" spans="1:256" ht="15">
      <c r="A34" s="116"/>
      <c r="B34" s="261"/>
      <c r="C34" s="258">
        <v>2500</v>
      </c>
      <c r="D34" s="259"/>
      <c r="E34" s="135">
        <v>0</v>
      </c>
      <c r="F34" s="136">
        <v>0</v>
      </c>
      <c r="G34" s="136">
        <v>0</v>
      </c>
      <c r="H34" s="136">
        <v>0</v>
      </c>
      <c r="I34" s="136">
        <v>0</v>
      </c>
      <c r="J34" s="137">
        <v>0</v>
      </c>
      <c r="K34" s="135">
        <v>0</v>
      </c>
      <c r="L34" s="136">
        <v>0</v>
      </c>
      <c r="M34" s="136">
        <v>0</v>
      </c>
      <c r="N34" s="136">
        <v>0</v>
      </c>
      <c r="O34" s="136">
        <v>0</v>
      </c>
      <c r="P34" s="137">
        <v>0</v>
      </c>
      <c r="Q34" s="135">
        <v>0</v>
      </c>
      <c r="R34" s="136">
        <v>0</v>
      </c>
      <c r="S34" s="136">
        <v>0</v>
      </c>
      <c r="T34" s="136">
        <v>0</v>
      </c>
      <c r="U34" s="136">
        <v>0</v>
      </c>
      <c r="V34" s="137">
        <v>0</v>
      </c>
      <c r="W34" s="135">
        <v>0</v>
      </c>
      <c r="X34" s="136">
        <v>0</v>
      </c>
      <c r="Y34" s="136">
        <v>0</v>
      </c>
      <c r="Z34" s="136">
        <v>0</v>
      </c>
      <c r="AA34" s="136">
        <v>0</v>
      </c>
      <c r="AB34" s="137">
        <v>0</v>
      </c>
      <c r="AC34" s="261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</row>
    <row r="35" spans="1:256" ht="15">
      <c r="A35" s="116"/>
      <c r="B35" s="261"/>
      <c r="C35" s="258">
        <v>2600</v>
      </c>
      <c r="D35" s="259"/>
      <c r="E35" s="135">
        <v>0</v>
      </c>
      <c r="F35" s="136">
        <v>0</v>
      </c>
      <c r="G35" s="136">
        <v>0</v>
      </c>
      <c r="H35" s="136">
        <v>0</v>
      </c>
      <c r="I35" s="136">
        <v>0</v>
      </c>
      <c r="J35" s="137">
        <v>0</v>
      </c>
      <c r="K35" s="135">
        <v>0</v>
      </c>
      <c r="L35" s="136">
        <v>0</v>
      </c>
      <c r="M35" s="136">
        <v>0</v>
      </c>
      <c r="N35" s="136">
        <v>0</v>
      </c>
      <c r="O35" s="136">
        <v>0</v>
      </c>
      <c r="P35" s="137">
        <v>0</v>
      </c>
      <c r="Q35" s="135">
        <v>0</v>
      </c>
      <c r="R35" s="136">
        <v>0</v>
      </c>
      <c r="S35" s="136">
        <v>0</v>
      </c>
      <c r="T35" s="136">
        <v>0</v>
      </c>
      <c r="U35" s="136">
        <v>0</v>
      </c>
      <c r="V35" s="137">
        <v>0</v>
      </c>
      <c r="W35" s="135">
        <v>0</v>
      </c>
      <c r="X35" s="136">
        <v>0</v>
      </c>
      <c r="Y35" s="136">
        <v>0</v>
      </c>
      <c r="Z35" s="136">
        <v>0</v>
      </c>
      <c r="AA35" s="136">
        <v>0</v>
      </c>
      <c r="AB35" s="137">
        <v>0</v>
      </c>
      <c r="AC35" s="261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  <c r="IT35" s="116"/>
      <c r="IU35" s="116"/>
      <c r="IV35" s="116"/>
    </row>
    <row r="36" spans="1:256" ht="15.75" thickBot="1">
      <c r="A36" s="116"/>
      <c r="B36" s="262"/>
      <c r="C36" s="269">
        <v>2800</v>
      </c>
      <c r="D36" s="270"/>
      <c r="E36" s="138">
        <v>0</v>
      </c>
      <c r="F36" s="139">
        <v>0</v>
      </c>
      <c r="G36" s="139">
        <v>0</v>
      </c>
      <c r="H36" s="139">
        <v>0</v>
      </c>
      <c r="I36" s="139">
        <v>0</v>
      </c>
      <c r="J36" s="140">
        <v>0</v>
      </c>
      <c r="K36" s="138">
        <v>0</v>
      </c>
      <c r="L36" s="139">
        <v>0</v>
      </c>
      <c r="M36" s="139">
        <v>0</v>
      </c>
      <c r="N36" s="139">
        <v>0</v>
      </c>
      <c r="O36" s="139">
        <v>0</v>
      </c>
      <c r="P36" s="140">
        <v>0</v>
      </c>
      <c r="Q36" s="138">
        <v>0</v>
      </c>
      <c r="R36" s="139">
        <v>0</v>
      </c>
      <c r="S36" s="139">
        <v>0</v>
      </c>
      <c r="T36" s="139">
        <v>0</v>
      </c>
      <c r="U36" s="139">
        <v>0</v>
      </c>
      <c r="V36" s="140">
        <v>0</v>
      </c>
      <c r="W36" s="138">
        <v>0</v>
      </c>
      <c r="X36" s="139">
        <v>0</v>
      </c>
      <c r="Y36" s="139">
        <v>0</v>
      </c>
      <c r="Z36" s="139">
        <v>0</v>
      </c>
      <c r="AA36" s="139">
        <v>0</v>
      </c>
      <c r="AB36" s="140">
        <v>0</v>
      </c>
      <c r="AC36" s="262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</row>
    <row r="37" spans="1:256" ht="15" customHeight="1" hidden="1">
      <c r="A37" s="116"/>
      <c r="B37" s="167"/>
      <c r="C37" s="176"/>
      <c r="D37" s="177"/>
      <c r="E37" s="170"/>
      <c r="F37" s="171"/>
      <c r="G37" s="171"/>
      <c r="H37" s="171"/>
      <c r="I37" s="171"/>
      <c r="J37" s="172"/>
      <c r="K37" s="165"/>
      <c r="L37" s="165"/>
      <c r="M37" s="165"/>
      <c r="N37" s="165"/>
      <c r="O37" s="165"/>
      <c r="P37" s="166"/>
      <c r="Q37" s="171"/>
      <c r="R37" s="171"/>
      <c r="S37" s="171"/>
      <c r="T37" s="171"/>
      <c r="U37" s="171"/>
      <c r="V37" s="172"/>
      <c r="W37" s="165"/>
      <c r="X37" s="165"/>
      <c r="Y37" s="165"/>
      <c r="Z37" s="165"/>
      <c r="AA37" s="165"/>
      <c r="AB37" s="166"/>
      <c r="AC37" s="167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  <c r="IU37" s="116"/>
      <c r="IV37" s="116"/>
    </row>
    <row r="38" spans="1:256" ht="15.75" customHeight="1" hidden="1" thickBot="1">
      <c r="A38" s="116"/>
      <c r="B38" s="168"/>
      <c r="C38" s="269">
        <v>3000</v>
      </c>
      <c r="D38" s="271"/>
      <c r="E38" s="138">
        <f aca="true" t="shared" si="2" ref="E38:AB38">(($C$13/50)^E$7)*(E$6/1000*$C38)</f>
        <v>1404</v>
      </c>
      <c r="F38" s="139">
        <f t="shared" si="2"/>
        <v>1794</v>
      </c>
      <c r="G38" s="139">
        <f t="shared" si="2"/>
        <v>2175</v>
      </c>
      <c r="H38" s="139">
        <f t="shared" si="2"/>
        <v>2550</v>
      </c>
      <c r="I38" s="139">
        <f t="shared" si="2"/>
        <v>2922</v>
      </c>
      <c r="J38" s="140">
        <f t="shared" si="2"/>
        <v>3663.0000000000005</v>
      </c>
      <c r="K38" s="139">
        <f t="shared" si="2"/>
        <v>2175</v>
      </c>
      <c r="L38" s="139">
        <f t="shared" si="2"/>
        <v>2676</v>
      </c>
      <c r="M38" s="139">
        <f t="shared" si="2"/>
        <v>3171</v>
      </c>
      <c r="N38" s="139">
        <f t="shared" si="2"/>
        <v>3663.0000000000005</v>
      </c>
      <c r="O38" s="139">
        <f t="shared" si="2"/>
        <v>4164</v>
      </c>
      <c r="P38" s="140">
        <f t="shared" si="2"/>
        <v>5193</v>
      </c>
      <c r="Q38" s="139">
        <f t="shared" si="2"/>
        <v>2757</v>
      </c>
      <c r="R38" s="139">
        <f t="shared" si="2"/>
        <v>3498</v>
      </c>
      <c r="S38" s="139">
        <f t="shared" si="2"/>
        <v>4170</v>
      </c>
      <c r="T38" s="139">
        <f t="shared" si="2"/>
        <v>4776</v>
      </c>
      <c r="U38" s="139">
        <f t="shared" si="2"/>
        <v>5322</v>
      </c>
      <c r="V38" s="140">
        <f t="shared" si="2"/>
        <v>6252</v>
      </c>
      <c r="W38" s="139">
        <f t="shared" si="2"/>
        <v>3864</v>
      </c>
      <c r="X38" s="139">
        <f t="shared" si="2"/>
        <v>4965</v>
      </c>
      <c r="Y38" s="139">
        <f t="shared" si="2"/>
        <v>5988</v>
      </c>
      <c r="Z38" s="139">
        <f t="shared" si="2"/>
        <v>6945</v>
      </c>
      <c r="AA38" s="139">
        <f t="shared" si="2"/>
        <v>7839</v>
      </c>
      <c r="AB38" s="140">
        <f t="shared" si="2"/>
        <v>9444</v>
      </c>
      <c r="AC38" s="168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  <c r="FG38" s="116"/>
      <c r="FH38" s="116"/>
      <c r="FI38" s="116"/>
      <c r="FJ38" s="116"/>
      <c r="FK38" s="116"/>
      <c r="FL38" s="116"/>
      <c r="FM38" s="116"/>
      <c r="FN38" s="116"/>
      <c r="FO38" s="116"/>
      <c r="FP38" s="116"/>
      <c r="FQ38" s="116"/>
      <c r="FR38" s="116"/>
      <c r="FS38" s="116"/>
      <c r="FT38" s="116"/>
      <c r="FU38" s="116"/>
      <c r="FV38" s="116"/>
      <c r="FW38" s="116"/>
      <c r="FX38" s="116"/>
      <c r="FY38" s="116"/>
      <c r="FZ38" s="116"/>
      <c r="GA38" s="116"/>
      <c r="GB38" s="116"/>
      <c r="GC38" s="116"/>
      <c r="GD38" s="116"/>
      <c r="GE38" s="116"/>
      <c r="GF38" s="116"/>
      <c r="GG38" s="116"/>
      <c r="GH38" s="116"/>
      <c r="GI38" s="116"/>
      <c r="GJ38" s="116"/>
      <c r="GK38" s="116"/>
      <c r="GL38" s="116"/>
      <c r="GM38" s="116"/>
      <c r="GN38" s="116"/>
      <c r="GO38" s="116"/>
      <c r="GP38" s="116"/>
      <c r="GQ38" s="116"/>
      <c r="GR38" s="116"/>
      <c r="GS38" s="116"/>
      <c r="GT38" s="116"/>
      <c r="GU38" s="116"/>
      <c r="GV38" s="116"/>
      <c r="GW38" s="116"/>
      <c r="GX38" s="116"/>
      <c r="GY38" s="116"/>
      <c r="GZ38" s="116"/>
      <c r="HA38" s="116"/>
      <c r="HB38" s="116"/>
      <c r="HC38" s="116"/>
      <c r="HD38" s="116"/>
      <c r="HE38" s="116"/>
      <c r="HF38" s="116"/>
      <c r="HG38" s="116"/>
      <c r="HH38" s="116"/>
      <c r="HI38" s="116"/>
      <c r="HJ38" s="116"/>
      <c r="HK38" s="116"/>
      <c r="HL38" s="116"/>
      <c r="HM38" s="116"/>
      <c r="HN38" s="116"/>
      <c r="HO38" s="116"/>
      <c r="HP38" s="116"/>
      <c r="HQ38" s="116"/>
      <c r="HR38" s="116"/>
      <c r="HS38" s="116"/>
      <c r="HT38" s="116"/>
      <c r="HU38" s="116"/>
      <c r="HV38" s="116"/>
      <c r="HW38" s="116"/>
      <c r="HX38" s="116"/>
      <c r="HY38" s="116"/>
      <c r="HZ38" s="116"/>
      <c r="IA38" s="116"/>
      <c r="IB38" s="116"/>
      <c r="IC38" s="116"/>
      <c r="ID38" s="116"/>
      <c r="IE38" s="116"/>
      <c r="IF38" s="116"/>
      <c r="IG38" s="116"/>
      <c r="IH38" s="116"/>
      <c r="II38" s="116"/>
      <c r="IJ38" s="116"/>
      <c r="IK38" s="116"/>
      <c r="IL38" s="116"/>
      <c r="IM38" s="116"/>
      <c r="IN38" s="116"/>
      <c r="IO38" s="116"/>
      <c r="IP38" s="116"/>
      <c r="IQ38" s="116"/>
      <c r="IR38" s="116"/>
      <c r="IS38" s="116"/>
      <c r="IT38" s="116"/>
      <c r="IU38" s="116"/>
      <c r="IV38" s="116"/>
    </row>
  </sheetData>
  <sheetProtection password="A14C" sheet="1"/>
  <mergeCells count="36">
    <mergeCell ref="B4:D4"/>
    <mergeCell ref="B5:D5"/>
    <mergeCell ref="C34:D34"/>
    <mergeCell ref="C35:D35"/>
    <mergeCell ref="C36:D36"/>
    <mergeCell ref="C38:D38"/>
    <mergeCell ref="B17:B36"/>
    <mergeCell ref="C25:D25"/>
    <mergeCell ref="C26:D26"/>
    <mergeCell ref="C27:D27"/>
    <mergeCell ref="AC17:AC36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16:D16"/>
    <mergeCell ref="C17:D17"/>
    <mergeCell ref="C18:D18"/>
    <mergeCell ref="C19:D19"/>
    <mergeCell ref="C20:D20"/>
    <mergeCell ref="C21:D21"/>
    <mergeCell ref="E4:J4"/>
    <mergeCell ref="K4:P4"/>
    <mergeCell ref="Q4:V4"/>
    <mergeCell ref="W4:AB4"/>
    <mergeCell ref="B9:D9"/>
    <mergeCell ref="E15:J15"/>
    <mergeCell ref="K15:P15"/>
    <mergeCell ref="Q15:V15"/>
    <mergeCell ref="W15:AB15"/>
    <mergeCell ref="C15:D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1">
      <selection activeCell="I17" sqref="I17"/>
    </sheetView>
  </sheetViews>
  <sheetFormatPr defaultColWidth="6.421875" defaultRowHeight="12.75"/>
  <cols>
    <col min="1" max="1" width="5.28125" style="141" customWidth="1"/>
    <col min="2" max="2" width="11.421875" style="141" customWidth="1"/>
    <col min="3" max="3" width="5.8515625" style="141" customWidth="1"/>
    <col min="4" max="4" width="4.00390625" style="141" customWidth="1"/>
    <col min="5" max="6" width="6.140625" style="141" customWidth="1"/>
    <col min="7" max="7" width="6.28125" style="141" customWidth="1"/>
    <col min="8" max="8" width="6.00390625" style="141" customWidth="1"/>
    <col min="9" max="9" width="6.28125" style="141" customWidth="1"/>
    <col min="10" max="10" width="6.57421875" style="141" customWidth="1"/>
    <col min="11" max="12" width="9.00390625" style="141" bestFit="1" customWidth="1"/>
    <col min="13" max="231" width="9.140625" style="141" customWidth="1"/>
    <col min="232" max="232" width="5.28125" style="141" customWidth="1"/>
    <col min="233" max="233" width="15.00390625" style="141" customWidth="1"/>
    <col min="234" max="234" width="5.8515625" style="141" customWidth="1"/>
    <col min="235" max="235" width="4.00390625" style="141" customWidth="1"/>
    <col min="236" max="236" width="6.00390625" style="141" customWidth="1"/>
    <col min="237" max="239" width="6.140625" style="141" customWidth="1"/>
    <col min="240" max="240" width="6.28125" style="141" customWidth="1"/>
    <col min="241" max="241" width="6.00390625" style="141" customWidth="1"/>
    <col min="242" max="244" width="6.140625" style="141" customWidth="1"/>
    <col min="245" max="245" width="6.00390625" style="141" customWidth="1"/>
    <col min="246" max="246" width="6.28125" style="141" customWidth="1"/>
    <col min="247" max="247" width="6.57421875" style="141" customWidth="1"/>
    <col min="248" max="248" width="6.00390625" style="141" customWidth="1"/>
    <col min="249" max="250" width="6.140625" style="141" customWidth="1"/>
    <col min="251" max="251" width="6.421875" style="141" customWidth="1"/>
    <col min="252" max="252" width="6.140625" style="141" customWidth="1"/>
    <col min="253" max="253" width="6.28125" style="141" customWidth="1"/>
    <col min="254" max="254" width="6.00390625" style="141" customWidth="1"/>
    <col min="255" max="255" width="6.28125" style="141" customWidth="1"/>
    <col min="256" max="16384" width="6.421875" style="141" customWidth="1"/>
  </cols>
  <sheetData>
    <row r="1" spans="1:256" ht="18">
      <c r="A1" s="142" t="s">
        <v>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  <c r="HZ1" s="143"/>
      <c r="IA1" s="143"/>
      <c r="IB1" s="143"/>
      <c r="IC1" s="143"/>
      <c r="ID1" s="143"/>
      <c r="IE1" s="143"/>
      <c r="IF1" s="143"/>
      <c r="IG1" s="143"/>
      <c r="IH1" s="143"/>
      <c r="II1" s="143"/>
      <c r="IJ1" s="143"/>
      <c r="IK1" s="143"/>
      <c r="IL1" s="143"/>
      <c r="IM1" s="143"/>
      <c r="IN1" s="143"/>
      <c r="IO1" s="143"/>
      <c r="IP1" s="143"/>
      <c r="IQ1" s="143"/>
      <c r="IR1" s="143"/>
      <c r="IS1" s="143"/>
      <c r="IT1" s="143"/>
      <c r="IU1" s="143"/>
      <c r="IV1" s="143"/>
    </row>
    <row r="2" spans="1:256" ht="16.5" thickBot="1">
      <c r="A2" s="3" t="s">
        <v>25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5">
      <c r="A3" s="116"/>
      <c r="B3" s="189" t="s">
        <v>0</v>
      </c>
      <c r="C3" s="190"/>
      <c r="D3" s="190"/>
      <c r="E3" s="274">
        <v>11</v>
      </c>
      <c r="F3" s="275"/>
      <c r="G3" s="276"/>
      <c r="H3" s="274">
        <v>22</v>
      </c>
      <c r="I3" s="275"/>
      <c r="J3" s="27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6"/>
      <c r="GB3" s="116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6"/>
      <c r="HB3" s="116"/>
      <c r="HC3" s="116"/>
      <c r="HD3" s="116"/>
      <c r="HE3" s="116"/>
      <c r="HF3" s="116"/>
      <c r="HG3" s="116"/>
      <c r="HH3" s="116"/>
      <c r="HI3" s="116"/>
      <c r="HJ3" s="116"/>
      <c r="HK3" s="116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6"/>
      <c r="IK3" s="116"/>
      <c r="IL3" s="116"/>
      <c r="IM3" s="116"/>
      <c r="IN3" s="116"/>
      <c r="IO3" s="116"/>
      <c r="IP3" s="116"/>
      <c r="IQ3" s="116"/>
      <c r="IR3" s="116"/>
      <c r="IS3" s="116"/>
      <c r="IT3" s="116"/>
      <c r="IU3" s="116"/>
      <c r="IV3" s="116"/>
    </row>
    <row r="4" spans="1:256" ht="15.75" thickBot="1">
      <c r="A4" s="116"/>
      <c r="B4" s="191" t="s">
        <v>30</v>
      </c>
      <c r="C4" s="192"/>
      <c r="D4" s="192"/>
      <c r="E4" s="169">
        <v>400</v>
      </c>
      <c r="F4" s="117">
        <v>500</v>
      </c>
      <c r="G4" s="118">
        <v>600</v>
      </c>
      <c r="H4" s="169">
        <v>400</v>
      </c>
      <c r="I4" s="117">
        <v>500</v>
      </c>
      <c r="J4" s="118">
        <v>600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6"/>
      <c r="FO4" s="116"/>
      <c r="FP4" s="116"/>
      <c r="FQ4" s="116"/>
      <c r="FR4" s="116"/>
      <c r="FS4" s="116"/>
      <c r="FT4" s="116"/>
      <c r="FU4" s="116"/>
      <c r="FV4" s="116"/>
      <c r="FW4" s="116"/>
      <c r="FX4" s="116"/>
      <c r="FY4" s="116"/>
      <c r="FZ4" s="116"/>
      <c r="GA4" s="116"/>
      <c r="GB4" s="116"/>
      <c r="GC4" s="116"/>
      <c r="GD4" s="116"/>
      <c r="GE4" s="116"/>
      <c r="GF4" s="116"/>
      <c r="GG4" s="116"/>
      <c r="GH4" s="116"/>
      <c r="GI4" s="116"/>
      <c r="GJ4" s="116"/>
      <c r="GK4" s="116"/>
      <c r="GL4" s="116"/>
      <c r="GM4" s="116"/>
      <c r="GN4" s="116"/>
      <c r="GO4" s="116"/>
      <c r="GP4" s="116"/>
      <c r="GQ4" s="116"/>
      <c r="GR4" s="116"/>
      <c r="GS4" s="116"/>
      <c r="GT4" s="116"/>
      <c r="GU4" s="116"/>
      <c r="GV4" s="116"/>
      <c r="GW4" s="116"/>
      <c r="GX4" s="116"/>
      <c r="GY4" s="116"/>
      <c r="GZ4" s="116"/>
      <c r="HA4" s="116"/>
      <c r="HB4" s="116"/>
      <c r="HC4" s="116"/>
      <c r="HD4" s="116"/>
      <c r="HE4" s="116"/>
      <c r="HF4" s="116"/>
      <c r="HG4" s="116"/>
      <c r="HH4" s="116"/>
      <c r="HI4" s="116"/>
      <c r="HJ4" s="116"/>
      <c r="HK4" s="116"/>
      <c r="HL4" s="116"/>
      <c r="HM4" s="116"/>
      <c r="HN4" s="116"/>
      <c r="HO4" s="116"/>
      <c r="HP4" s="116"/>
      <c r="HQ4" s="116"/>
      <c r="HR4" s="116"/>
      <c r="HS4" s="116"/>
      <c r="HT4" s="116"/>
      <c r="HU4" s="116"/>
      <c r="HV4" s="116"/>
      <c r="HW4" s="116"/>
      <c r="HX4" s="116"/>
      <c r="HY4" s="116"/>
      <c r="HZ4" s="116"/>
      <c r="IA4" s="116"/>
      <c r="IB4" s="116"/>
      <c r="IC4" s="116"/>
      <c r="ID4" s="116"/>
      <c r="IE4" s="116"/>
      <c r="IF4" s="116"/>
      <c r="IG4" s="116"/>
      <c r="IH4" s="116"/>
      <c r="II4" s="116"/>
      <c r="IJ4" s="116"/>
      <c r="IK4" s="116"/>
      <c r="IL4" s="116"/>
      <c r="IM4" s="116"/>
      <c r="IN4" s="116"/>
      <c r="IO4" s="116"/>
      <c r="IP4" s="116"/>
      <c r="IQ4" s="116"/>
      <c r="IR4" s="116"/>
      <c r="IS4" s="116"/>
      <c r="IT4" s="116"/>
      <c r="IU4" s="116"/>
      <c r="IV4" s="116"/>
    </row>
    <row r="5" spans="1:256" ht="15">
      <c r="A5" s="116"/>
      <c r="B5" s="193" t="s">
        <v>39</v>
      </c>
      <c r="C5" s="194"/>
      <c r="D5" s="194"/>
      <c r="E5" s="195">
        <v>647</v>
      </c>
      <c r="F5" s="119">
        <v>780</v>
      </c>
      <c r="G5" s="120">
        <v>906</v>
      </c>
      <c r="H5" s="195">
        <v>1203</v>
      </c>
      <c r="I5" s="119">
        <v>1444</v>
      </c>
      <c r="J5" s="120">
        <v>1672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.75" thickBot="1">
      <c r="A6" s="116"/>
      <c r="B6" s="191" t="s">
        <v>33</v>
      </c>
      <c r="C6" s="196"/>
      <c r="D6" s="196"/>
      <c r="E6" s="197">
        <v>1.2918</v>
      </c>
      <c r="F6" s="179">
        <v>1.2941</v>
      </c>
      <c r="G6" s="180">
        <v>1.2965</v>
      </c>
      <c r="H6" s="197">
        <v>1.3146</v>
      </c>
      <c r="I6" s="179">
        <v>1.3201</v>
      </c>
      <c r="J6" s="180">
        <v>1.3257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116"/>
      <c r="FM6" s="116"/>
      <c r="FN6" s="116"/>
      <c r="FO6" s="116"/>
      <c r="FP6" s="116"/>
      <c r="FQ6" s="116"/>
      <c r="FR6" s="116"/>
      <c r="FS6" s="116"/>
      <c r="FT6" s="116"/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6"/>
      <c r="GL6" s="116"/>
      <c r="GM6" s="116"/>
      <c r="GN6" s="116"/>
      <c r="GO6" s="116"/>
      <c r="GP6" s="116"/>
      <c r="GQ6" s="116"/>
      <c r="GR6" s="116"/>
      <c r="GS6" s="116"/>
      <c r="GT6" s="116"/>
      <c r="GU6" s="116"/>
      <c r="GV6" s="116"/>
      <c r="GW6" s="116"/>
      <c r="GX6" s="116"/>
      <c r="GY6" s="116"/>
      <c r="GZ6" s="116"/>
      <c r="HA6" s="116"/>
      <c r="HB6" s="116"/>
      <c r="HC6" s="116"/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6"/>
      <c r="HU6" s="116"/>
      <c r="HV6" s="116"/>
      <c r="HW6" s="116"/>
      <c r="HX6" s="116"/>
      <c r="HY6" s="116"/>
      <c r="HZ6" s="116"/>
      <c r="IA6" s="116"/>
      <c r="IB6" s="116"/>
      <c r="IC6" s="116"/>
      <c r="ID6" s="116"/>
      <c r="IE6" s="116"/>
      <c r="IF6" s="116"/>
      <c r="IG6" s="116"/>
      <c r="IH6" s="116"/>
      <c r="II6" s="116"/>
      <c r="IJ6" s="116"/>
      <c r="IK6" s="116"/>
      <c r="IL6" s="116"/>
      <c r="IM6" s="116"/>
      <c r="IN6" s="116"/>
      <c r="IO6" s="116"/>
      <c r="IP6" s="116"/>
      <c r="IQ6" s="116"/>
      <c r="IR6" s="116"/>
      <c r="IS6" s="116"/>
      <c r="IT6" s="116"/>
      <c r="IU6" s="116"/>
      <c r="IV6" s="116"/>
    </row>
    <row r="7" spans="1:256" ht="15.75" thickBot="1">
      <c r="A7" s="116"/>
      <c r="B7" s="122"/>
      <c r="C7" s="123"/>
      <c r="D7" s="123"/>
      <c r="E7" s="198"/>
      <c r="F7" s="198"/>
      <c r="G7" s="198"/>
      <c r="H7" s="198"/>
      <c r="I7" s="198"/>
      <c r="J7" s="198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</row>
    <row r="8" spans="1:256" ht="27" thickBot="1">
      <c r="A8" s="116"/>
      <c r="B8" s="277" t="s">
        <v>26</v>
      </c>
      <c r="C8" s="278"/>
      <c r="D8" s="279"/>
      <c r="E8" s="116"/>
      <c r="F8" s="116"/>
      <c r="G8" s="199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  <c r="IR8" s="116"/>
      <c r="IS8" s="116"/>
      <c r="IT8" s="116"/>
      <c r="IU8" s="116"/>
      <c r="IV8" s="116"/>
    </row>
    <row r="9" spans="1:256" ht="15">
      <c r="A9" s="116"/>
      <c r="B9" s="162" t="s">
        <v>27</v>
      </c>
      <c r="C9" s="163">
        <v>75</v>
      </c>
      <c r="D9" s="164" t="s">
        <v>10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</row>
    <row r="10" spans="1:256" ht="15">
      <c r="A10" s="116"/>
      <c r="B10" s="200" t="s">
        <v>28</v>
      </c>
      <c r="C10" s="208">
        <v>65</v>
      </c>
      <c r="D10" s="201" t="s">
        <v>10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5">
      <c r="A11" s="116"/>
      <c r="B11" s="164" t="s">
        <v>29</v>
      </c>
      <c r="C11" s="163">
        <v>20</v>
      </c>
      <c r="D11" s="164" t="s">
        <v>10</v>
      </c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</row>
    <row r="12" spans="1:256" ht="15.75" hidden="1" thickBot="1">
      <c r="A12" s="116"/>
      <c r="B12" s="202" t="s">
        <v>24</v>
      </c>
      <c r="C12" s="203">
        <f>(AVERAGE(C9:C10))-C11</f>
        <v>50</v>
      </c>
      <c r="D12" s="204" t="s">
        <v>10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  <c r="IR12" s="116"/>
      <c r="IS12" s="116"/>
      <c r="IT12" s="116"/>
      <c r="IU12" s="116"/>
      <c r="IV12" s="116"/>
    </row>
    <row r="13" spans="1:256" ht="15.75" thickBo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</row>
    <row r="14" spans="1:256" ht="15">
      <c r="A14" s="116"/>
      <c r="B14" s="116"/>
      <c r="C14" s="255" t="s">
        <v>0</v>
      </c>
      <c r="D14" s="280"/>
      <c r="E14" s="274">
        <v>11</v>
      </c>
      <c r="F14" s="275"/>
      <c r="G14" s="276"/>
      <c r="H14" s="255">
        <v>22</v>
      </c>
      <c r="I14" s="253"/>
      <c r="J14" s="254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15.75" thickBot="1">
      <c r="A15" s="116"/>
      <c r="B15" s="116"/>
      <c r="C15" s="256" t="s">
        <v>31</v>
      </c>
      <c r="D15" s="273"/>
      <c r="E15" s="205">
        <v>400</v>
      </c>
      <c r="F15" s="133">
        <v>500</v>
      </c>
      <c r="G15" s="134">
        <v>600</v>
      </c>
      <c r="H15" s="205">
        <v>400</v>
      </c>
      <c r="I15" s="133">
        <v>500</v>
      </c>
      <c r="J15" s="134">
        <v>600</v>
      </c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116"/>
      <c r="IG15" s="116"/>
      <c r="IH15" s="116"/>
      <c r="II15" s="116"/>
      <c r="IJ15" s="116"/>
      <c r="IK15" s="116"/>
      <c r="IL15" s="116"/>
      <c r="IM15" s="116"/>
      <c r="IN15" s="116"/>
      <c r="IO15" s="116"/>
      <c r="IP15" s="116"/>
      <c r="IQ15" s="116"/>
      <c r="IR15" s="116"/>
      <c r="IS15" s="116"/>
      <c r="IT15" s="116"/>
      <c r="IU15" s="116"/>
      <c r="IV15" s="116"/>
    </row>
    <row r="16" spans="1:256" ht="15">
      <c r="A16" s="116"/>
      <c r="B16" s="260" t="s">
        <v>42</v>
      </c>
      <c r="C16" s="258">
        <v>400</v>
      </c>
      <c r="D16" s="272"/>
      <c r="E16" s="135">
        <f aca="true" t="shared" si="0" ref="E16:J26">(($C$12/50)^E$6)*(E$5/1000*$C16)</f>
        <v>258.8</v>
      </c>
      <c r="F16" s="136">
        <f t="shared" si="0"/>
        <v>312</v>
      </c>
      <c r="G16" s="137">
        <f t="shared" si="0"/>
        <v>362.40000000000003</v>
      </c>
      <c r="H16" s="135">
        <f t="shared" si="0"/>
        <v>481.20000000000005</v>
      </c>
      <c r="I16" s="136">
        <f t="shared" si="0"/>
        <v>577.6</v>
      </c>
      <c r="J16" s="137">
        <f t="shared" si="0"/>
        <v>668.8</v>
      </c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5">
      <c r="A17" s="116"/>
      <c r="B17" s="261"/>
      <c r="C17" s="258">
        <v>500</v>
      </c>
      <c r="D17" s="272"/>
      <c r="E17" s="135">
        <f t="shared" si="0"/>
        <v>323.5</v>
      </c>
      <c r="F17" s="136">
        <f t="shared" si="0"/>
        <v>390</v>
      </c>
      <c r="G17" s="137">
        <f t="shared" si="0"/>
        <v>453</v>
      </c>
      <c r="H17" s="135">
        <f t="shared" si="0"/>
        <v>601.5</v>
      </c>
      <c r="I17" s="136">
        <f t="shared" si="0"/>
        <v>722</v>
      </c>
      <c r="J17" s="137">
        <f t="shared" si="0"/>
        <v>836</v>
      </c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16"/>
      <c r="EU17" s="116"/>
      <c r="EV17" s="116"/>
      <c r="EW17" s="116"/>
      <c r="EX17" s="116"/>
      <c r="EY17" s="116"/>
      <c r="EZ17" s="116"/>
      <c r="FA17" s="116"/>
      <c r="FB17" s="116"/>
      <c r="FC17" s="116"/>
      <c r="FD17" s="116"/>
      <c r="FE17" s="116"/>
      <c r="FF17" s="116"/>
      <c r="FG17" s="116"/>
      <c r="FH17" s="116"/>
      <c r="FI17" s="116"/>
      <c r="FJ17" s="116"/>
      <c r="FK17" s="116"/>
      <c r="FL17" s="116"/>
      <c r="FM17" s="116"/>
      <c r="FN17" s="116"/>
      <c r="FO17" s="116"/>
      <c r="FP17" s="116"/>
      <c r="FQ17" s="116"/>
      <c r="FR17" s="116"/>
      <c r="FS17" s="116"/>
      <c r="FT17" s="116"/>
      <c r="FU17" s="116"/>
      <c r="FV17" s="116"/>
      <c r="FW17" s="116"/>
      <c r="FX17" s="116"/>
      <c r="FY17" s="116"/>
      <c r="FZ17" s="116"/>
      <c r="GA17" s="116"/>
      <c r="GB17" s="116"/>
      <c r="GC17" s="116"/>
      <c r="GD17" s="116"/>
      <c r="GE17" s="116"/>
      <c r="GF17" s="116"/>
      <c r="GG17" s="116"/>
      <c r="GH17" s="116"/>
      <c r="GI17" s="116"/>
      <c r="GJ17" s="116"/>
      <c r="GK17" s="116"/>
      <c r="GL17" s="116"/>
      <c r="GM17" s="116"/>
      <c r="GN17" s="116"/>
      <c r="GO17" s="116"/>
      <c r="GP17" s="116"/>
      <c r="GQ17" s="116"/>
      <c r="GR17" s="116"/>
      <c r="GS17" s="116"/>
      <c r="GT17" s="116"/>
      <c r="GU17" s="116"/>
      <c r="GV17" s="116"/>
      <c r="GW17" s="116"/>
      <c r="GX17" s="116"/>
      <c r="GY17" s="116"/>
      <c r="GZ17" s="116"/>
      <c r="HA17" s="116"/>
      <c r="HB17" s="116"/>
      <c r="HC17" s="116"/>
      <c r="HD17" s="116"/>
      <c r="HE17" s="116"/>
      <c r="HF17" s="116"/>
      <c r="HG17" s="116"/>
      <c r="HH17" s="116"/>
      <c r="HI17" s="116"/>
      <c r="HJ17" s="116"/>
      <c r="HK17" s="116"/>
      <c r="HL17" s="116"/>
      <c r="HM17" s="116"/>
      <c r="HN17" s="116"/>
      <c r="HO17" s="116"/>
      <c r="HP17" s="116"/>
      <c r="HQ17" s="116"/>
      <c r="HR17" s="116"/>
      <c r="HS17" s="116"/>
      <c r="HT17" s="116"/>
      <c r="HU17" s="116"/>
      <c r="HV17" s="116"/>
      <c r="HW17" s="116"/>
      <c r="HX17" s="116"/>
      <c r="HY17" s="116"/>
      <c r="HZ17" s="116"/>
      <c r="IA17" s="116"/>
      <c r="IB17" s="116"/>
      <c r="IC17" s="116"/>
      <c r="ID17" s="116"/>
      <c r="IE17" s="116"/>
      <c r="IF17" s="116"/>
      <c r="IG17" s="116"/>
      <c r="IH17" s="116"/>
      <c r="II17" s="116"/>
      <c r="IJ17" s="116"/>
      <c r="IK17" s="116"/>
      <c r="IL17" s="116"/>
      <c r="IM17" s="116"/>
      <c r="IN17" s="116"/>
      <c r="IO17" s="116"/>
      <c r="IP17" s="116"/>
      <c r="IQ17" s="116"/>
      <c r="IR17" s="116"/>
      <c r="IS17" s="116"/>
      <c r="IT17" s="116"/>
      <c r="IU17" s="116"/>
      <c r="IV17" s="116"/>
    </row>
    <row r="18" spans="1:256" ht="15">
      <c r="A18" s="116"/>
      <c r="B18" s="261"/>
      <c r="C18" s="258">
        <v>600</v>
      </c>
      <c r="D18" s="272"/>
      <c r="E18" s="135">
        <f t="shared" si="0"/>
        <v>388.2</v>
      </c>
      <c r="F18" s="136">
        <f t="shared" si="0"/>
        <v>468</v>
      </c>
      <c r="G18" s="137">
        <f t="shared" si="0"/>
        <v>543.6</v>
      </c>
      <c r="H18" s="135">
        <f t="shared" si="0"/>
        <v>721.8000000000001</v>
      </c>
      <c r="I18" s="136">
        <f t="shared" si="0"/>
        <v>866.4</v>
      </c>
      <c r="J18" s="137">
        <f t="shared" si="0"/>
        <v>1003.1999999999999</v>
      </c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  <c r="FK18" s="116"/>
      <c r="FL18" s="116"/>
      <c r="FM18" s="116"/>
      <c r="FN18" s="116"/>
      <c r="FO18" s="116"/>
      <c r="FP18" s="116"/>
      <c r="FQ18" s="116"/>
      <c r="FR18" s="116"/>
      <c r="FS18" s="116"/>
      <c r="FT18" s="116"/>
      <c r="FU18" s="116"/>
      <c r="FV18" s="116"/>
      <c r="FW18" s="116"/>
      <c r="FX18" s="116"/>
      <c r="FY18" s="116"/>
      <c r="FZ18" s="116"/>
      <c r="GA18" s="116"/>
      <c r="GB18" s="116"/>
      <c r="GC18" s="116"/>
      <c r="GD18" s="116"/>
      <c r="GE18" s="116"/>
      <c r="GF18" s="116"/>
      <c r="GG18" s="116"/>
      <c r="GH18" s="116"/>
      <c r="GI18" s="116"/>
      <c r="GJ18" s="116"/>
      <c r="GK18" s="116"/>
      <c r="GL18" s="116"/>
      <c r="GM18" s="116"/>
      <c r="GN18" s="116"/>
      <c r="GO18" s="116"/>
      <c r="GP18" s="116"/>
      <c r="GQ18" s="116"/>
      <c r="GR18" s="116"/>
      <c r="GS18" s="116"/>
      <c r="GT18" s="116"/>
      <c r="GU18" s="116"/>
      <c r="GV18" s="116"/>
      <c r="GW18" s="116"/>
      <c r="GX18" s="116"/>
      <c r="GY18" s="116"/>
      <c r="GZ18" s="116"/>
      <c r="HA18" s="116"/>
      <c r="HB18" s="116"/>
      <c r="HC18" s="116"/>
      <c r="HD18" s="116"/>
      <c r="HE18" s="116"/>
      <c r="HF18" s="116"/>
      <c r="HG18" s="116"/>
      <c r="HH18" s="116"/>
      <c r="HI18" s="116"/>
      <c r="HJ18" s="116"/>
      <c r="HK18" s="116"/>
      <c r="HL18" s="116"/>
      <c r="HM18" s="116"/>
      <c r="HN18" s="116"/>
      <c r="HO18" s="116"/>
      <c r="HP18" s="116"/>
      <c r="HQ18" s="116"/>
      <c r="HR18" s="116"/>
      <c r="HS18" s="116"/>
      <c r="HT18" s="116"/>
      <c r="HU18" s="116"/>
      <c r="HV18" s="116"/>
      <c r="HW18" s="116"/>
      <c r="HX18" s="116"/>
      <c r="HY18" s="116"/>
      <c r="HZ18" s="116"/>
      <c r="IA18" s="116"/>
      <c r="IB18" s="116"/>
      <c r="IC18" s="116"/>
      <c r="ID18" s="116"/>
      <c r="IE18" s="116"/>
      <c r="IF18" s="116"/>
      <c r="IG18" s="116"/>
      <c r="IH18" s="116"/>
      <c r="II18" s="116"/>
      <c r="IJ18" s="116"/>
      <c r="IK18" s="116"/>
      <c r="IL18" s="116"/>
      <c r="IM18" s="116"/>
      <c r="IN18" s="116"/>
      <c r="IO18" s="116"/>
      <c r="IP18" s="116"/>
      <c r="IQ18" s="116"/>
      <c r="IR18" s="116"/>
      <c r="IS18" s="116"/>
      <c r="IT18" s="116"/>
      <c r="IU18" s="116"/>
      <c r="IV18" s="116"/>
    </row>
    <row r="19" spans="1:256" ht="15">
      <c r="A19" s="116"/>
      <c r="B19" s="261"/>
      <c r="C19" s="258">
        <v>700</v>
      </c>
      <c r="D19" s="272"/>
      <c r="E19" s="135">
        <f t="shared" si="0"/>
        <v>452.90000000000003</v>
      </c>
      <c r="F19" s="136">
        <f t="shared" si="0"/>
        <v>546</v>
      </c>
      <c r="G19" s="137">
        <f t="shared" si="0"/>
        <v>634.2</v>
      </c>
      <c r="H19" s="135">
        <f t="shared" si="0"/>
        <v>842.1</v>
      </c>
      <c r="I19" s="136">
        <f t="shared" si="0"/>
        <v>1010.8</v>
      </c>
      <c r="J19" s="137">
        <f t="shared" si="0"/>
        <v>1170.3999999999999</v>
      </c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  <c r="FH19" s="116"/>
      <c r="FI19" s="116"/>
      <c r="FJ19" s="116"/>
      <c r="FK19" s="116"/>
      <c r="FL19" s="116"/>
      <c r="FM19" s="116"/>
      <c r="FN19" s="116"/>
      <c r="FO19" s="116"/>
      <c r="FP19" s="116"/>
      <c r="FQ19" s="116"/>
      <c r="FR19" s="116"/>
      <c r="FS19" s="116"/>
      <c r="FT19" s="116"/>
      <c r="FU19" s="116"/>
      <c r="FV19" s="116"/>
      <c r="FW19" s="116"/>
      <c r="FX19" s="116"/>
      <c r="FY19" s="116"/>
      <c r="FZ19" s="116"/>
      <c r="GA19" s="116"/>
      <c r="GB19" s="116"/>
      <c r="GC19" s="116"/>
      <c r="GD19" s="116"/>
      <c r="GE19" s="116"/>
      <c r="GF19" s="116"/>
      <c r="GG19" s="116"/>
      <c r="GH19" s="116"/>
      <c r="GI19" s="116"/>
      <c r="GJ19" s="116"/>
      <c r="GK19" s="116"/>
      <c r="GL19" s="116"/>
      <c r="GM19" s="116"/>
      <c r="GN19" s="116"/>
      <c r="GO19" s="116"/>
      <c r="GP19" s="116"/>
      <c r="GQ19" s="116"/>
      <c r="GR19" s="116"/>
      <c r="GS19" s="116"/>
      <c r="GT19" s="116"/>
      <c r="GU19" s="116"/>
      <c r="GV19" s="116"/>
      <c r="GW19" s="116"/>
      <c r="GX19" s="116"/>
      <c r="GY19" s="116"/>
      <c r="GZ19" s="116"/>
      <c r="HA19" s="116"/>
      <c r="HB19" s="116"/>
      <c r="HC19" s="116"/>
      <c r="HD19" s="116"/>
      <c r="HE19" s="116"/>
      <c r="HF19" s="116"/>
      <c r="HG19" s="116"/>
      <c r="HH19" s="116"/>
      <c r="HI19" s="116"/>
      <c r="HJ19" s="116"/>
      <c r="HK19" s="116"/>
      <c r="HL19" s="116"/>
      <c r="HM19" s="116"/>
      <c r="HN19" s="116"/>
      <c r="HO19" s="116"/>
      <c r="HP19" s="116"/>
      <c r="HQ19" s="116"/>
      <c r="HR19" s="116"/>
      <c r="HS19" s="116"/>
      <c r="HT19" s="116"/>
      <c r="HU19" s="116"/>
      <c r="HV19" s="116"/>
      <c r="HW19" s="116"/>
      <c r="HX19" s="116"/>
      <c r="HY19" s="116"/>
      <c r="HZ19" s="116"/>
      <c r="IA19" s="116"/>
      <c r="IB19" s="116"/>
      <c r="IC19" s="116"/>
      <c r="ID19" s="116"/>
      <c r="IE19" s="116"/>
      <c r="IF19" s="116"/>
      <c r="IG19" s="116"/>
      <c r="IH19" s="116"/>
      <c r="II19" s="116"/>
      <c r="IJ19" s="116"/>
      <c r="IK19" s="116"/>
      <c r="IL19" s="116"/>
      <c r="IM19" s="116"/>
      <c r="IN19" s="116"/>
      <c r="IO19" s="116"/>
      <c r="IP19" s="116"/>
      <c r="IQ19" s="116"/>
      <c r="IR19" s="116"/>
      <c r="IS19" s="116"/>
      <c r="IT19" s="116"/>
      <c r="IU19" s="116"/>
      <c r="IV19" s="116"/>
    </row>
    <row r="20" spans="1:256" ht="15">
      <c r="A20" s="116"/>
      <c r="B20" s="261"/>
      <c r="C20" s="258">
        <v>800</v>
      </c>
      <c r="D20" s="272"/>
      <c r="E20" s="135">
        <f t="shared" si="0"/>
        <v>517.6</v>
      </c>
      <c r="F20" s="136">
        <f t="shared" si="0"/>
        <v>624</v>
      </c>
      <c r="G20" s="137">
        <f t="shared" si="0"/>
        <v>724.8000000000001</v>
      </c>
      <c r="H20" s="135">
        <f t="shared" si="0"/>
        <v>962.4000000000001</v>
      </c>
      <c r="I20" s="136">
        <f t="shared" si="0"/>
        <v>1155.2</v>
      </c>
      <c r="J20" s="137">
        <f t="shared" si="0"/>
        <v>1337.6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  <c r="FF20" s="116"/>
      <c r="FG20" s="116"/>
      <c r="FH20" s="116"/>
      <c r="FI20" s="116"/>
      <c r="FJ20" s="116"/>
      <c r="FK20" s="116"/>
      <c r="FL20" s="116"/>
      <c r="FM20" s="116"/>
      <c r="FN20" s="116"/>
      <c r="FO20" s="116"/>
      <c r="FP20" s="116"/>
      <c r="FQ20" s="116"/>
      <c r="FR20" s="116"/>
      <c r="FS20" s="116"/>
      <c r="FT20" s="116"/>
      <c r="FU20" s="116"/>
      <c r="FV20" s="116"/>
      <c r="FW20" s="116"/>
      <c r="FX20" s="116"/>
      <c r="FY20" s="116"/>
      <c r="FZ20" s="116"/>
      <c r="GA20" s="116"/>
      <c r="GB20" s="116"/>
      <c r="GC20" s="116"/>
      <c r="GD20" s="116"/>
      <c r="GE20" s="116"/>
      <c r="GF20" s="116"/>
      <c r="GG20" s="116"/>
      <c r="GH20" s="116"/>
      <c r="GI20" s="116"/>
      <c r="GJ20" s="116"/>
      <c r="GK20" s="116"/>
      <c r="GL20" s="116"/>
      <c r="GM20" s="116"/>
      <c r="GN20" s="116"/>
      <c r="GO20" s="116"/>
      <c r="GP20" s="116"/>
      <c r="GQ20" s="116"/>
      <c r="GR20" s="116"/>
      <c r="GS20" s="116"/>
      <c r="GT20" s="116"/>
      <c r="GU20" s="116"/>
      <c r="GV20" s="116"/>
      <c r="GW20" s="116"/>
      <c r="GX20" s="116"/>
      <c r="GY20" s="116"/>
      <c r="GZ20" s="116"/>
      <c r="HA20" s="116"/>
      <c r="HB20" s="116"/>
      <c r="HC20" s="116"/>
      <c r="HD20" s="116"/>
      <c r="HE20" s="116"/>
      <c r="HF20" s="116"/>
      <c r="HG20" s="116"/>
      <c r="HH20" s="116"/>
      <c r="HI20" s="116"/>
      <c r="HJ20" s="116"/>
      <c r="HK20" s="116"/>
      <c r="HL20" s="116"/>
      <c r="HM20" s="116"/>
      <c r="HN20" s="116"/>
      <c r="HO20" s="116"/>
      <c r="HP20" s="116"/>
      <c r="HQ20" s="116"/>
      <c r="HR20" s="116"/>
      <c r="HS20" s="116"/>
      <c r="HT20" s="116"/>
      <c r="HU20" s="116"/>
      <c r="HV20" s="116"/>
      <c r="HW20" s="116"/>
      <c r="HX20" s="116"/>
      <c r="HY20" s="116"/>
      <c r="HZ20" s="116"/>
      <c r="IA20" s="116"/>
      <c r="IB20" s="116"/>
      <c r="IC20" s="116"/>
      <c r="ID20" s="116"/>
      <c r="IE20" s="116"/>
      <c r="IF20" s="116"/>
      <c r="IG20" s="116"/>
      <c r="IH20" s="116"/>
      <c r="II20" s="116"/>
      <c r="IJ20" s="116"/>
      <c r="IK20" s="116"/>
      <c r="IL20" s="116"/>
      <c r="IM20" s="116"/>
      <c r="IN20" s="116"/>
      <c r="IO20" s="116"/>
      <c r="IP20" s="116"/>
      <c r="IQ20" s="116"/>
      <c r="IR20" s="116"/>
      <c r="IS20" s="116"/>
      <c r="IT20" s="116"/>
      <c r="IU20" s="116"/>
      <c r="IV20" s="116"/>
    </row>
    <row r="21" spans="1:256" ht="15">
      <c r="A21" s="116"/>
      <c r="B21" s="261"/>
      <c r="C21" s="258">
        <v>900</v>
      </c>
      <c r="D21" s="272"/>
      <c r="E21" s="135">
        <v>0</v>
      </c>
      <c r="F21" s="136">
        <v>0</v>
      </c>
      <c r="G21" s="137">
        <v>0</v>
      </c>
      <c r="H21" s="135">
        <v>0</v>
      </c>
      <c r="I21" s="136">
        <v>0</v>
      </c>
      <c r="J21" s="137">
        <v>0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  <c r="EK21" s="116"/>
      <c r="EL21" s="116"/>
      <c r="EM21" s="116"/>
      <c r="EN21" s="116"/>
      <c r="EO21" s="116"/>
      <c r="EP21" s="116"/>
      <c r="EQ21" s="116"/>
      <c r="ER21" s="116"/>
      <c r="ES21" s="116"/>
      <c r="ET21" s="116"/>
      <c r="EU21" s="116"/>
      <c r="EV21" s="116"/>
      <c r="EW21" s="116"/>
      <c r="EX21" s="116"/>
      <c r="EY21" s="116"/>
      <c r="EZ21" s="116"/>
      <c r="FA21" s="116"/>
      <c r="FB21" s="116"/>
      <c r="FC21" s="116"/>
      <c r="FD21" s="116"/>
      <c r="FE21" s="116"/>
      <c r="FF21" s="116"/>
      <c r="FG21" s="116"/>
      <c r="FH21" s="116"/>
      <c r="FI21" s="116"/>
      <c r="FJ21" s="116"/>
      <c r="FK21" s="116"/>
      <c r="FL21" s="116"/>
      <c r="FM21" s="116"/>
      <c r="FN21" s="116"/>
      <c r="FO21" s="116"/>
      <c r="FP21" s="116"/>
      <c r="FQ21" s="116"/>
      <c r="FR21" s="116"/>
      <c r="FS21" s="116"/>
      <c r="FT21" s="116"/>
      <c r="FU21" s="116"/>
      <c r="FV21" s="116"/>
      <c r="FW21" s="116"/>
      <c r="FX21" s="116"/>
      <c r="FY21" s="116"/>
      <c r="FZ21" s="116"/>
      <c r="GA21" s="116"/>
      <c r="GB21" s="116"/>
      <c r="GC21" s="116"/>
      <c r="GD21" s="116"/>
      <c r="GE21" s="116"/>
      <c r="GF21" s="116"/>
      <c r="GG21" s="116"/>
      <c r="GH21" s="116"/>
      <c r="GI21" s="116"/>
      <c r="GJ21" s="116"/>
      <c r="GK21" s="116"/>
      <c r="GL21" s="116"/>
      <c r="GM21" s="116"/>
      <c r="GN21" s="116"/>
      <c r="GO21" s="116"/>
      <c r="GP21" s="116"/>
      <c r="GQ21" s="116"/>
      <c r="GR21" s="116"/>
      <c r="GS21" s="116"/>
      <c r="GT21" s="116"/>
      <c r="GU21" s="116"/>
      <c r="GV21" s="116"/>
      <c r="GW21" s="116"/>
      <c r="GX21" s="116"/>
      <c r="GY21" s="116"/>
      <c r="GZ21" s="116"/>
      <c r="HA21" s="116"/>
      <c r="HB21" s="116"/>
      <c r="HC21" s="116"/>
      <c r="HD21" s="116"/>
      <c r="HE21" s="116"/>
      <c r="HF21" s="116"/>
      <c r="HG21" s="116"/>
      <c r="HH21" s="116"/>
      <c r="HI21" s="116"/>
      <c r="HJ21" s="116"/>
      <c r="HK21" s="116"/>
      <c r="HL21" s="116"/>
      <c r="HM21" s="116"/>
      <c r="HN21" s="116"/>
      <c r="HO21" s="116"/>
      <c r="HP21" s="116"/>
      <c r="HQ21" s="116"/>
      <c r="HR21" s="116"/>
      <c r="HS21" s="116"/>
      <c r="HT21" s="116"/>
      <c r="HU21" s="116"/>
      <c r="HV21" s="116"/>
      <c r="HW21" s="116"/>
      <c r="HX21" s="116"/>
      <c r="HY21" s="116"/>
      <c r="HZ21" s="116"/>
      <c r="IA21" s="116"/>
      <c r="IB21" s="116"/>
      <c r="IC21" s="116"/>
      <c r="ID21" s="116"/>
      <c r="IE21" s="116"/>
      <c r="IF21" s="116"/>
      <c r="IG21" s="116"/>
      <c r="IH21" s="116"/>
      <c r="II21" s="116"/>
      <c r="IJ21" s="116"/>
      <c r="IK21" s="116"/>
      <c r="IL21" s="116"/>
      <c r="IM21" s="116"/>
      <c r="IN21" s="116"/>
      <c r="IO21" s="116"/>
      <c r="IP21" s="116"/>
      <c r="IQ21" s="116"/>
      <c r="IR21" s="116"/>
      <c r="IS21" s="116"/>
      <c r="IT21" s="116"/>
      <c r="IU21" s="116"/>
      <c r="IV21" s="116"/>
    </row>
    <row r="22" spans="1:256" ht="15">
      <c r="A22" s="116"/>
      <c r="B22" s="261"/>
      <c r="C22" s="258">
        <v>1000</v>
      </c>
      <c r="D22" s="272"/>
      <c r="E22" s="135">
        <f t="shared" si="0"/>
        <v>647</v>
      </c>
      <c r="F22" s="136">
        <f t="shared" si="0"/>
        <v>780</v>
      </c>
      <c r="G22" s="137">
        <f t="shared" si="0"/>
        <v>906</v>
      </c>
      <c r="H22" s="135">
        <f t="shared" si="0"/>
        <v>1203</v>
      </c>
      <c r="I22" s="136">
        <f t="shared" si="0"/>
        <v>1444</v>
      </c>
      <c r="J22" s="137">
        <f t="shared" si="0"/>
        <v>1672</v>
      </c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6"/>
      <c r="FO22" s="116"/>
      <c r="FP22" s="116"/>
      <c r="FQ22" s="116"/>
      <c r="FR22" s="116"/>
      <c r="FS22" s="116"/>
      <c r="FT22" s="116"/>
      <c r="FU22" s="116"/>
      <c r="FV22" s="116"/>
      <c r="FW22" s="116"/>
      <c r="FX22" s="116"/>
      <c r="FY22" s="116"/>
      <c r="FZ22" s="116"/>
      <c r="GA22" s="116"/>
      <c r="GB22" s="116"/>
      <c r="GC22" s="116"/>
      <c r="GD22" s="116"/>
      <c r="GE22" s="116"/>
      <c r="GF22" s="116"/>
      <c r="GG22" s="116"/>
      <c r="GH22" s="116"/>
      <c r="GI22" s="116"/>
      <c r="GJ22" s="116"/>
      <c r="GK22" s="116"/>
      <c r="GL22" s="116"/>
      <c r="GM22" s="116"/>
      <c r="GN22" s="116"/>
      <c r="GO22" s="116"/>
      <c r="GP22" s="116"/>
      <c r="GQ22" s="116"/>
      <c r="GR22" s="116"/>
      <c r="GS22" s="116"/>
      <c r="GT22" s="116"/>
      <c r="GU22" s="116"/>
      <c r="GV22" s="116"/>
      <c r="GW22" s="116"/>
      <c r="GX22" s="116"/>
      <c r="GY22" s="116"/>
      <c r="GZ22" s="116"/>
      <c r="HA22" s="116"/>
      <c r="HB22" s="116"/>
      <c r="HC22" s="116"/>
      <c r="HD22" s="116"/>
      <c r="HE22" s="116"/>
      <c r="HF22" s="116"/>
      <c r="HG22" s="116"/>
      <c r="HH22" s="116"/>
      <c r="HI22" s="116"/>
      <c r="HJ22" s="116"/>
      <c r="HK22" s="116"/>
      <c r="HL22" s="116"/>
      <c r="HM22" s="116"/>
      <c r="HN22" s="116"/>
      <c r="HO22" s="116"/>
      <c r="HP22" s="116"/>
      <c r="HQ22" s="116"/>
      <c r="HR22" s="116"/>
      <c r="HS22" s="116"/>
      <c r="HT22" s="116"/>
      <c r="HU22" s="116"/>
      <c r="HV22" s="116"/>
      <c r="HW22" s="116"/>
      <c r="HX22" s="116"/>
      <c r="HY22" s="116"/>
      <c r="HZ22" s="116"/>
      <c r="IA22" s="116"/>
      <c r="IB22" s="116"/>
      <c r="IC22" s="116"/>
      <c r="ID22" s="116"/>
      <c r="IE22" s="116"/>
      <c r="IF22" s="116"/>
      <c r="IG22" s="116"/>
      <c r="IH22" s="116"/>
      <c r="II22" s="116"/>
      <c r="IJ22" s="116"/>
      <c r="IK22" s="116"/>
      <c r="IL22" s="116"/>
      <c r="IM22" s="116"/>
      <c r="IN22" s="116"/>
      <c r="IO22" s="116"/>
      <c r="IP22" s="116"/>
      <c r="IQ22" s="116"/>
      <c r="IR22" s="116"/>
      <c r="IS22" s="116"/>
      <c r="IT22" s="116"/>
      <c r="IU22" s="116"/>
      <c r="IV22" s="116"/>
    </row>
    <row r="23" spans="1:256" ht="15">
      <c r="A23" s="116"/>
      <c r="B23" s="261"/>
      <c r="C23" s="258">
        <v>1100</v>
      </c>
      <c r="D23" s="272"/>
      <c r="E23" s="135">
        <v>0</v>
      </c>
      <c r="F23" s="136">
        <v>0</v>
      </c>
      <c r="G23" s="137">
        <v>0</v>
      </c>
      <c r="H23" s="135">
        <v>0</v>
      </c>
      <c r="I23" s="136">
        <v>0</v>
      </c>
      <c r="J23" s="137">
        <v>0</v>
      </c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  <c r="EK23" s="116"/>
      <c r="EL23" s="116"/>
      <c r="EM23" s="116"/>
      <c r="EN23" s="116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6"/>
      <c r="FH23" s="116"/>
      <c r="FI23" s="116"/>
      <c r="FJ23" s="116"/>
      <c r="FK23" s="116"/>
      <c r="FL23" s="116"/>
      <c r="FM23" s="116"/>
      <c r="FN23" s="116"/>
      <c r="FO23" s="116"/>
      <c r="FP23" s="116"/>
      <c r="FQ23" s="116"/>
      <c r="FR23" s="116"/>
      <c r="FS23" s="116"/>
      <c r="FT23" s="116"/>
      <c r="FU23" s="116"/>
      <c r="FV23" s="116"/>
      <c r="FW23" s="116"/>
      <c r="FX23" s="116"/>
      <c r="FY23" s="116"/>
      <c r="FZ23" s="116"/>
      <c r="GA23" s="116"/>
      <c r="GB23" s="116"/>
      <c r="GC23" s="116"/>
      <c r="GD23" s="116"/>
      <c r="GE23" s="116"/>
      <c r="GF23" s="116"/>
      <c r="GG23" s="116"/>
      <c r="GH23" s="116"/>
      <c r="GI23" s="116"/>
      <c r="GJ23" s="116"/>
      <c r="GK23" s="116"/>
      <c r="GL23" s="116"/>
      <c r="GM23" s="116"/>
      <c r="GN23" s="116"/>
      <c r="GO23" s="116"/>
      <c r="GP23" s="116"/>
      <c r="GQ23" s="116"/>
      <c r="GR23" s="116"/>
      <c r="GS23" s="116"/>
      <c r="GT23" s="116"/>
      <c r="GU23" s="116"/>
      <c r="GV23" s="116"/>
      <c r="GW23" s="116"/>
      <c r="GX23" s="116"/>
      <c r="GY23" s="116"/>
      <c r="GZ23" s="116"/>
      <c r="HA23" s="116"/>
      <c r="HB23" s="116"/>
      <c r="HC23" s="116"/>
      <c r="HD23" s="116"/>
      <c r="HE23" s="116"/>
      <c r="HF23" s="116"/>
      <c r="HG23" s="116"/>
      <c r="HH23" s="116"/>
      <c r="HI23" s="116"/>
      <c r="HJ23" s="116"/>
      <c r="HK23" s="116"/>
      <c r="HL23" s="116"/>
      <c r="HM23" s="116"/>
      <c r="HN23" s="116"/>
      <c r="HO23" s="116"/>
      <c r="HP23" s="116"/>
      <c r="HQ23" s="116"/>
      <c r="HR23" s="116"/>
      <c r="HS23" s="116"/>
      <c r="HT23" s="116"/>
      <c r="HU23" s="116"/>
      <c r="HV23" s="116"/>
      <c r="HW23" s="116"/>
      <c r="HX23" s="116"/>
      <c r="HY23" s="116"/>
      <c r="HZ23" s="116"/>
      <c r="IA23" s="116"/>
      <c r="IB23" s="116"/>
      <c r="IC23" s="116"/>
      <c r="ID23" s="116"/>
      <c r="IE23" s="116"/>
      <c r="IF23" s="116"/>
      <c r="IG23" s="116"/>
      <c r="IH23" s="116"/>
      <c r="II23" s="116"/>
      <c r="IJ23" s="116"/>
      <c r="IK23" s="116"/>
      <c r="IL23" s="116"/>
      <c r="IM23" s="116"/>
      <c r="IN23" s="116"/>
      <c r="IO23" s="116"/>
      <c r="IP23" s="116"/>
      <c r="IQ23" s="116"/>
      <c r="IR23" s="116"/>
      <c r="IS23" s="116"/>
      <c r="IT23" s="116"/>
      <c r="IU23" s="116"/>
      <c r="IV23" s="116"/>
    </row>
    <row r="24" spans="1:256" ht="15">
      <c r="A24" s="116"/>
      <c r="B24" s="261"/>
      <c r="C24" s="258">
        <v>1200</v>
      </c>
      <c r="D24" s="272"/>
      <c r="E24" s="135">
        <f t="shared" si="0"/>
        <v>776.4</v>
      </c>
      <c r="F24" s="136">
        <f t="shared" si="0"/>
        <v>936</v>
      </c>
      <c r="G24" s="137">
        <f t="shared" si="0"/>
        <v>1087.2</v>
      </c>
      <c r="H24" s="135">
        <f t="shared" si="0"/>
        <v>1443.6000000000001</v>
      </c>
      <c r="I24" s="136">
        <f t="shared" si="0"/>
        <v>1732.8</v>
      </c>
      <c r="J24" s="137">
        <f t="shared" si="0"/>
        <v>2006.3999999999999</v>
      </c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  <c r="EP24" s="116"/>
      <c r="EQ24" s="116"/>
      <c r="ER24" s="116"/>
      <c r="ES24" s="116"/>
      <c r="ET24" s="116"/>
      <c r="EU24" s="116"/>
      <c r="EV24" s="116"/>
      <c r="EW24" s="116"/>
      <c r="EX24" s="116"/>
      <c r="EY24" s="116"/>
      <c r="EZ24" s="116"/>
      <c r="FA24" s="116"/>
      <c r="FB24" s="116"/>
      <c r="FC24" s="116"/>
      <c r="FD24" s="116"/>
      <c r="FE24" s="116"/>
      <c r="FF24" s="116"/>
      <c r="FG24" s="116"/>
      <c r="FH24" s="116"/>
      <c r="FI24" s="116"/>
      <c r="FJ24" s="116"/>
      <c r="FK24" s="116"/>
      <c r="FL24" s="116"/>
      <c r="FM24" s="116"/>
      <c r="FN24" s="116"/>
      <c r="FO24" s="116"/>
      <c r="FP24" s="116"/>
      <c r="FQ24" s="116"/>
      <c r="FR24" s="116"/>
      <c r="FS24" s="116"/>
      <c r="FT24" s="116"/>
      <c r="FU24" s="116"/>
      <c r="FV24" s="116"/>
      <c r="FW24" s="116"/>
      <c r="FX24" s="116"/>
      <c r="FY24" s="116"/>
      <c r="FZ24" s="116"/>
      <c r="GA24" s="116"/>
      <c r="GB24" s="116"/>
      <c r="GC24" s="116"/>
      <c r="GD24" s="116"/>
      <c r="GE24" s="116"/>
      <c r="GF24" s="116"/>
      <c r="GG24" s="116"/>
      <c r="GH24" s="116"/>
      <c r="GI24" s="116"/>
      <c r="GJ24" s="116"/>
      <c r="GK24" s="116"/>
      <c r="GL24" s="116"/>
      <c r="GM24" s="116"/>
      <c r="GN24" s="116"/>
      <c r="GO24" s="116"/>
      <c r="GP24" s="116"/>
      <c r="GQ24" s="116"/>
      <c r="GR24" s="116"/>
      <c r="GS24" s="116"/>
      <c r="GT24" s="116"/>
      <c r="GU24" s="116"/>
      <c r="GV24" s="116"/>
      <c r="GW24" s="116"/>
      <c r="GX24" s="116"/>
      <c r="GY24" s="116"/>
      <c r="GZ24" s="116"/>
      <c r="HA24" s="116"/>
      <c r="HB24" s="116"/>
      <c r="HC24" s="116"/>
      <c r="HD24" s="116"/>
      <c r="HE24" s="116"/>
      <c r="HF24" s="116"/>
      <c r="HG24" s="116"/>
      <c r="HH24" s="116"/>
      <c r="HI24" s="116"/>
      <c r="HJ24" s="116"/>
      <c r="HK24" s="116"/>
      <c r="HL24" s="116"/>
      <c r="HM24" s="116"/>
      <c r="HN24" s="116"/>
      <c r="HO24" s="116"/>
      <c r="HP24" s="116"/>
      <c r="HQ24" s="116"/>
      <c r="HR24" s="116"/>
      <c r="HS24" s="116"/>
      <c r="HT24" s="116"/>
      <c r="HU24" s="116"/>
      <c r="HV24" s="116"/>
      <c r="HW24" s="116"/>
      <c r="HX24" s="116"/>
      <c r="HY24" s="116"/>
      <c r="HZ24" s="116"/>
      <c r="IA24" s="116"/>
      <c r="IB24" s="116"/>
      <c r="IC24" s="116"/>
      <c r="ID24" s="116"/>
      <c r="IE24" s="116"/>
      <c r="IF24" s="116"/>
      <c r="IG24" s="116"/>
      <c r="IH24" s="116"/>
      <c r="II24" s="116"/>
      <c r="IJ24" s="116"/>
      <c r="IK24" s="116"/>
      <c r="IL24" s="116"/>
      <c r="IM24" s="116"/>
      <c r="IN24" s="116"/>
      <c r="IO24" s="116"/>
      <c r="IP24" s="116"/>
      <c r="IQ24" s="116"/>
      <c r="IR24" s="116"/>
      <c r="IS24" s="116"/>
      <c r="IT24" s="116"/>
      <c r="IU24" s="116"/>
      <c r="IV24" s="116"/>
    </row>
    <row r="25" spans="1:256" ht="15">
      <c r="A25" s="116"/>
      <c r="B25" s="261"/>
      <c r="C25" s="258">
        <v>1300</v>
      </c>
      <c r="D25" s="272"/>
      <c r="E25" s="135">
        <v>0</v>
      </c>
      <c r="F25" s="136">
        <v>0</v>
      </c>
      <c r="G25" s="137">
        <v>0</v>
      </c>
      <c r="H25" s="135">
        <v>0</v>
      </c>
      <c r="I25" s="136">
        <v>0</v>
      </c>
      <c r="J25" s="137">
        <v>0</v>
      </c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6"/>
      <c r="GF25" s="116"/>
      <c r="GG25" s="116"/>
      <c r="GH25" s="116"/>
      <c r="GI25" s="116"/>
      <c r="GJ25" s="116"/>
      <c r="GK25" s="116"/>
      <c r="GL25" s="116"/>
      <c r="GM25" s="116"/>
      <c r="GN25" s="116"/>
      <c r="GO25" s="116"/>
      <c r="GP25" s="116"/>
      <c r="GQ25" s="116"/>
      <c r="GR25" s="116"/>
      <c r="GS25" s="116"/>
      <c r="GT25" s="116"/>
      <c r="GU25" s="116"/>
      <c r="GV25" s="116"/>
      <c r="GW25" s="116"/>
      <c r="GX25" s="116"/>
      <c r="GY25" s="116"/>
      <c r="GZ25" s="116"/>
      <c r="HA25" s="116"/>
      <c r="HB25" s="116"/>
      <c r="HC25" s="116"/>
      <c r="HD25" s="116"/>
      <c r="HE25" s="116"/>
      <c r="HF25" s="116"/>
      <c r="HG25" s="116"/>
      <c r="HH25" s="116"/>
      <c r="HI25" s="116"/>
      <c r="HJ25" s="116"/>
      <c r="HK25" s="116"/>
      <c r="HL25" s="116"/>
      <c r="HM25" s="116"/>
      <c r="HN25" s="116"/>
      <c r="HO25" s="116"/>
      <c r="HP25" s="116"/>
      <c r="HQ25" s="116"/>
      <c r="HR25" s="116"/>
      <c r="HS25" s="116"/>
      <c r="HT25" s="116"/>
      <c r="HU25" s="116"/>
      <c r="HV25" s="116"/>
      <c r="HW25" s="116"/>
      <c r="HX25" s="116"/>
      <c r="HY25" s="116"/>
      <c r="HZ25" s="116"/>
      <c r="IA25" s="116"/>
      <c r="IB25" s="116"/>
      <c r="IC25" s="116"/>
      <c r="ID25" s="116"/>
      <c r="IE25" s="116"/>
      <c r="IF25" s="116"/>
      <c r="IG25" s="116"/>
      <c r="IH25" s="116"/>
      <c r="II25" s="116"/>
      <c r="IJ25" s="116"/>
      <c r="IK25" s="116"/>
      <c r="IL25" s="116"/>
      <c r="IM25" s="116"/>
      <c r="IN25" s="116"/>
      <c r="IO25" s="116"/>
      <c r="IP25" s="116"/>
      <c r="IQ25" s="116"/>
      <c r="IR25" s="116"/>
      <c r="IS25" s="116"/>
      <c r="IT25" s="116"/>
      <c r="IU25" s="116"/>
      <c r="IV25" s="116"/>
    </row>
    <row r="26" spans="1:256" ht="15">
      <c r="A26" s="116"/>
      <c r="B26" s="261"/>
      <c r="C26" s="258">
        <v>1400</v>
      </c>
      <c r="D26" s="272"/>
      <c r="E26" s="135">
        <f t="shared" si="0"/>
        <v>905.8000000000001</v>
      </c>
      <c r="F26" s="136">
        <f t="shared" si="0"/>
        <v>1092</v>
      </c>
      <c r="G26" s="137">
        <f t="shared" si="0"/>
        <v>1268.4</v>
      </c>
      <c r="H26" s="135">
        <f t="shared" si="0"/>
        <v>1684.2</v>
      </c>
      <c r="I26" s="136">
        <f t="shared" si="0"/>
        <v>2021.6</v>
      </c>
      <c r="J26" s="137">
        <f t="shared" si="0"/>
        <v>2340.7999999999997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  <c r="DK26" s="116"/>
      <c r="DL26" s="116"/>
      <c r="DM26" s="116"/>
      <c r="DN26" s="116"/>
      <c r="DO26" s="116"/>
      <c r="DP26" s="116"/>
      <c r="DQ26" s="116"/>
      <c r="DR26" s="116"/>
      <c r="DS26" s="116"/>
      <c r="DT26" s="116"/>
      <c r="DU26" s="116"/>
      <c r="DV26" s="116"/>
      <c r="DW26" s="116"/>
      <c r="DX26" s="116"/>
      <c r="DY26" s="116"/>
      <c r="DZ26" s="116"/>
      <c r="EA26" s="116"/>
      <c r="EB26" s="116"/>
      <c r="EC26" s="116"/>
      <c r="ED26" s="116"/>
      <c r="EE26" s="116"/>
      <c r="EF26" s="116"/>
      <c r="EG26" s="116"/>
      <c r="EH26" s="116"/>
      <c r="EI26" s="116"/>
      <c r="EJ26" s="116"/>
      <c r="EK26" s="116"/>
      <c r="EL26" s="116"/>
      <c r="EM26" s="116"/>
      <c r="EN26" s="116"/>
      <c r="EO26" s="116"/>
      <c r="EP26" s="116"/>
      <c r="EQ26" s="116"/>
      <c r="ER26" s="116"/>
      <c r="ES26" s="116"/>
      <c r="ET26" s="116"/>
      <c r="EU26" s="116"/>
      <c r="EV26" s="116"/>
      <c r="EW26" s="116"/>
      <c r="EX26" s="116"/>
      <c r="EY26" s="116"/>
      <c r="EZ26" s="116"/>
      <c r="FA26" s="116"/>
      <c r="FB26" s="116"/>
      <c r="FC26" s="116"/>
      <c r="FD26" s="116"/>
      <c r="FE26" s="116"/>
      <c r="FF26" s="116"/>
      <c r="FG26" s="116"/>
      <c r="FH26" s="116"/>
      <c r="FI26" s="116"/>
      <c r="FJ26" s="116"/>
      <c r="FK26" s="116"/>
      <c r="FL26" s="116"/>
      <c r="FM26" s="116"/>
      <c r="FN26" s="116"/>
      <c r="FO26" s="116"/>
      <c r="FP26" s="116"/>
      <c r="FQ26" s="116"/>
      <c r="FR26" s="116"/>
      <c r="FS26" s="116"/>
      <c r="FT26" s="116"/>
      <c r="FU26" s="116"/>
      <c r="FV26" s="116"/>
      <c r="FW26" s="116"/>
      <c r="FX26" s="116"/>
      <c r="FY26" s="116"/>
      <c r="FZ26" s="116"/>
      <c r="GA26" s="116"/>
      <c r="GB26" s="116"/>
      <c r="GC26" s="116"/>
      <c r="GD26" s="116"/>
      <c r="GE26" s="116"/>
      <c r="GF26" s="116"/>
      <c r="GG26" s="116"/>
      <c r="GH26" s="116"/>
      <c r="GI26" s="116"/>
      <c r="GJ26" s="116"/>
      <c r="GK26" s="116"/>
      <c r="GL26" s="116"/>
      <c r="GM26" s="116"/>
      <c r="GN26" s="116"/>
      <c r="GO26" s="116"/>
      <c r="GP26" s="116"/>
      <c r="GQ26" s="116"/>
      <c r="GR26" s="116"/>
      <c r="GS26" s="116"/>
      <c r="GT26" s="116"/>
      <c r="GU26" s="116"/>
      <c r="GV26" s="116"/>
      <c r="GW26" s="116"/>
      <c r="GX26" s="116"/>
      <c r="GY26" s="116"/>
      <c r="GZ26" s="116"/>
      <c r="HA26" s="116"/>
      <c r="HB26" s="116"/>
      <c r="HC26" s="116"/>
      <c r="HD26" s="116"/>
      <c r="HE26" s="116"/>
      <c r="HF26" s="116"/>
      <c r="HG26" s="116"/>
      <c r="HH26" s="116"/>
      <c r="HI26" s="116"/>
      <c r="HJ26" s="116"/>
      <c r="HK26" s="116"/>
      <c r="HL26" s="116"/>
      <c r="HM26" s="116"/>
      <c r="HN26" s="116"/>
      <c r="HO26" s="116"/>
      <c r="HP26" s="116"/>
      <c r="HQ26" s="116"/>
      <c r="HR26" s="116"/>
      <c r="HS26" s="116"/>
      <c r="HT26" s="116"/>
      <c r="HU26" s="116"/>
      <c r="HV26" s="116"/>
      <c r="HW26" s="116"/>
      <c r="HX26" s="116"/>
      <c r="HY26" s="116"/>
      <c r="HZ26" s="116"/>
      <c r="IA26" s="116"/>
      <c r="IB26" s="116"/>
      <c r="IC26" s="116"/>
      <c r="ID26" s="116"/>
      <c r="IE26" s="116"/>
      <c r="IF26" s="116"/>
      <c r="IG26" s="116"/>
      <c r="IH26" s="116"/>
      <c r="II26" s="116"/>
      <c r="IJ26" s="116"/>
      <c r="IK26" s="116"/>
      <c r="IL26" s="116"/>
      <c r="IM26" s="116"/>
      <c r="IN26" s="116"/>
      <c r="IO26" s="116"/>
      <c r="IP26" s="116"/>
      <c r="IQ26" s="116"/>
      <c r="IR26" s="116"/>
      <c r="IS26" s="116"/>
      <c r="IT26" s="116"/>
      <c r="IU26" s="116"/>
      <c r="IV26" s="116"/>
    </row>
    <row r="27" spans="1:256" ht="15">
      <c r="A27" s="116"/>
      <c r="B27" s="261"/>
      <c r="C27" s="258">
        <v>1500</v>
      </c>
      <c r="D27" s="272"/>
      <c r="E27" s="135">
        <v>0</v>
      </c>
      <c r="F27" s="136">
        <v>0</v>
      </c>
      <c r="G27" s="137">
        <v>0</v>
      </c>
      <c r="H27" s="135">
        <v>0</v>
      </c>
      <c r="I27" s="136">
        <v>0</v>
      </c>
      <c r="J27" s="137">
        <v>0</v>
      </c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  <c r="DW27" s="116"/>
      <c r="DX27" s="116"/>
      <c r="DY27" s="116"/>
      <c r="DZ27" s="116"/>
      <c r="EA27" s="116"/>
      <c r="EB27" s="116"/>
      <c r="EC27" s="116"/>
      <c r="ED27" s="116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16"/>
      <c r="FO27" s="116"/>
      <c r="FP27" s="116"/>
      <c r="FQ27" s="116"/>
      <c r="FR27" s="116"/>
      <c r="FS27" s="116"/>
      <c r="FT27" s="116"/>
      <c r="FU27" s="116"/>
      <c r="FV27" s="116"/>
      <c r="FW27" s="116"/>
      <c r="FX27" s="116"/>
      <c r="FY27" s="116"/>
      <c r="FZ27" s="116"/>
      <c r="GA27" s="116"/>
      <c r="GB27" s="116"/>
      <c r="GC27" s="116"/>
      <c r="GD27" s="116"/>
      <c r="GE27" s="116"/>
      <c r="GF27" s="116"/>
      <c r="GG27" s="116"/>
      <c r="GH27" s="116"/>
      <c r="GI27" s="116"/>
      <c r="GJ27" s="116"/>
      <c r="GK27" s="116"/>
      <c r="GL27" s="116"/>
      <c r="GM27" s="116"/>
      <c r="GN27" s="116"/>
      <c r="GO27" s="116"/>
      <c r="GP27" s="116"/>
      <c r="GQ27" s="116"/>
      <c r="GR27" s="116"/>
      <c r="GS27" s="116"/>
      <c r="GT27" s="116"/>
      <c r="GU27" s="116"/>
      <c r="GV27" s="116"/>
      <c r="GW27" s="116"/>
      <c r="GX27" s="116"/>
      <c r="GY27" s="116"/>
      <c r="GZ27" s="116"/>
      <c r="HA27" s="116"/>
      <c r="HB27" s="116"/>
      <c r="HC27" s="116"/>
      <c r="HD27" s="116"/>
      <c r="HE27" s="116"/>
      <c r="HF27" s="116"/>
      <c r="HG27" s="116"/>
      <c r="HH27" s="116"/>
      <c r="HI27" s="116"/>
      <c r="HJ27" s="116"/>
      <c r="HK27" s="116"/>
      <c r="HL27" s="116"/>
      <c r="HM27" s="116"/>
      <c r="HN27" s="116"/>
      <c r="HO27" s="116"/>
      <c r="HP27" s="116"/>
      <c r="HQ27" s="116"/>
      <c r="HR27" s="116"/>
      <c r="HS27" s="116"/>
      <c r="HT27" s="116"/>
      <c r="HU27" s="116"/>
      <c r="HV27" s="116"/>
      <c r="HW27" s="116"/>
      <c r="HX27" s="116"/>
      <c r="HY27" s="116"/>
      <c r="HZ27" s="116"/>
      <c r="IA27" s="116"/>
      <c r="IB27" s="116"/>
      <c r="IC27" s="116"/>
      <c r="ID27" s="116"/>
      <c r="IE27" s="116"/>
      <c r="IF27" s="116"/>
      <c r="IG27" s="116"/>
      <c r="IH27" s="116"/>
      <c r="II27" s="116"/>
      <c r="IJ27" s="116"/>
      <c r="IK27" s="116"/>
      <c r="IL27" s="116"/>
      <c r="IM27" s="116"/>
      <c r="IN27" s="116"/>
      <c r="IO27" s="116"/>
      <c r="IP27" s="116"/>
      <c r="IQ27" s="116"/>
      <c r="IR27" s="116"/>
      <c r="IS27" s="116"/>
      <c r="IT27" s="116"/>
      <c r="IU27" s="116"/>
      <c r="IV27" s="116"/>
    </row>
    <row r="28" spans="1:256" ht="15">
      <c r="A28" s="116"/>
      <c r="B28" s="261"/>
      <c r="C28" s="258">
        <v>1600</v>
      </c>
      <c r="D28" s="272"/>
      <c r="E28" s="135">
        <v>0</v>
      </c>
      <c r="F28" s="136">
        <v>0</v>
      </c>
      <c r="G28" s="137">
        <v>0</v>
      </c>
      <c r="H28" s="135">
        <v>0</v>
      </c>
      <c r="I28" s="136">
        <v>0</v>
      </c>
      <c r="J28" s="137">
        <v>0</v>
      </c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  <c r="DK28" s="116"/>
      <c r="DL28" s="116"/>
      <c r="DM28" s="116"/>
      <c r="DN28" s="116"/>
      <c r="DO28" s="116"/>
      <c r="DP28" s="116"/>
      <c r="DQ28" s="116"/>
      <c r="DR28" s="116"/>
      <c r="DS28" s="116"/>
      <c r="DT28" s="116"/>
      <c r="DU28" s="116"/>
      <c r="DV28" s="116"/>
      <c r="DW28" s="116"/>
      <c r="DX28" s="116"/>
      <c r="DY28" s="116"/>
      <c r="DZ28" s="116"/>
      <c r="EA28" s="116"/>
      <c r="EB28" s="116"/>
      <c r="EC28" s="116"/>
      <c r="ED28" s="116"/>
      <c r="EE28" s="116"/>
      <c r="EF28" s="116"/>
      <c r="EG28" s="116"/>
      <c r="EH28" s="116"/>
      <c r="EI28" s="116"/>
      <c r="EJ28" s="116"/>
      <c r="EK28" s="116"/>
      <c r="EL28" s="116"/>
      <c r="EM28" s="116"/>
      <c r="EN28" s="116"/>
      <c r="EO28" s="116"/>
      <c r="EP28" s="116"/>
      <c r="EQ28" s="116"/>
      <c r="ER28" s="116"/>
      <c r="ES28" s="116"/>
      <c r="ET28" s="116"/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  <c r="FK28" s="116"/>
      <c r="FL28" s="116"/>
      <c r="FM28" s="116"/>
      <c r="FN28" s="116"/>
      <c r="FO28" s="116"/>
      <c r="FP28" s="116"/>
      <c r="FQ28" s="116"/>
      <c r="FR28" s="116"/>
      <c r="FS28" s="116"/>
      <c r="FT28" s="116"/>
      <c r="FU28" s="116"/>
      <c r="FV28" s="116"/>
      <c r="FW28" s="116"/>
      <c r="FX28" s="116"/>
      <c r="FY28" s="116"/>
      <c r="FZ28" s="116"/>
      <c r="GA28" s="116"/>
      <c r="GB28" s="116"/>
      <c r="GC28" s="116"/>
      <c r="GD28" s="116"/>
      <c r="GE28" s="116"/>
      <c r="GF28" s="116"/>
      <c r="GG28" s="116"/>
      <c r="GH28" s="116"/>
      <c r="GI28" s="116"/>
      <c r="GJ28" s="116"/>
      <c r="GK28" s="116"/>
      <c r="GL28" s="116"/>
      <c r="GM28" s="116"/>
      <c r="GN28" s="116"/>
      <c r="GO28" s="116"/>
      <c r="GP28" s="116"/>
      <c r="GQ28" s="116"/>
      <c r="GR28" s="116"/>
      <c r="GS28" s="116"/>
      <c r="GT28" s="116"/>
      <c r="GU28" s="116"/>
      <c r="GV28" s="116"/>
      <c r="GW28" s="116"/>
      <c r="GX28" s="116"/>
      <c r="GY28" s="116"/>
      <c r="GZ28" s="116"/>
      <c r="HA28" s="116"/>
      <c r="HB28" s="116"/>
      <c r="HC28" s="116"/>
      <c r="HD28" s="116"/>
      <c r="HE28" s="116"/>
      <c r="HF28" s="116"/>
      <c r="HG28" s="116"/>
      <c r="HH28" s="116"/>
      <c r="HI28" s="116"/>
      <c r="HJ28" s="116"/>
      <c r="HK28" s="116"/>
      <c r="HL28" s="116"/>
      <c r="HM28" s="116"/>
      <c r="HN28" s="116"/>
      <c r="HO28" s="116"/>
      <c r="HP28" s="116"/>
      <c r="HQ28" s="116"/>
      <c r="HR28" s="116"/>
      <c r="HS28" s="116"/>
      <c r="HT28" s="116"/>
      <c r="HU28" s="116"/>
      <c r="HV28" s="116"/>
      <c r="HW28" s="116"/>
      <c r="HX28" s="116"/>
      <c r="HY28" s="116"/>
      <c r="HZ28" s="116"/>
      <c r="IA28" s="116"/>
      <c r="IB28" s="116"/>
      <c r="IC28" s="116"/>
      <c r="ID28" s="116"/>
      <c r="IE28" s="116"/>
      <c r="IF28" s="116"/>
      <c r="IG28" s="116"/>
      <c r="IH28" s="116"/>
      <c r="II28" s="116"/>
      <c r="IJ28" s="116"/>
      <c r="IK28" s="116"/>
      <c r="IL28" s="116"/>
      <c r="IM28" s="116"/>
      <c r="IN28" s="116"/>
      <c r="IO28" s="116"/>
      <c r="IP28" s="116"/>
      <c r="IQ28" s="116"/>
      <c r="IR28" s="116"/>
      <c r="IS28" s="116"/>
      <c r="IT28" s="116"/>
      <c r="IU28" s="116"/>
      <c r="IV28" s="116"/>
    </row>
    <row r="29" spans="1:256" ht="15">
      <c r="A29" s="116"/>
      <c r="B29" s="261"/>
      <c r="C29" s="258">
        <v>1800</v>
      </c>
      <c r="D29" s="272"/>
      <c r="E29" s="135">
        <v>0</v>
      </c>
      <c r="F29" s="136">
        <v>0</v>
      </c>
      <c r="G29" s="137">
        <v>0</v>
      </c>
      <c r="H29" s="135">
        <v>0</v>
      </c>
      <c r="I29" s="136">
        <v>0</v>
      </c>
      <c r="J29" s="137">
        <v>0</v>
      </c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16"/>
      <c r="EU29" s="116"/>
      <c r="EV29" s="116"/>
      <c r="EW29" s="116"/>
      <c r="EX29" s="116"/>
      <c r="EY29" s="116"/>
      <c r="EZ29" s="116"/>
      <c r="FA29" s="116"/>
      <c r="FB29" s="116"/>
      <c r="FC29" s="116"/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116"/>
      <c r="FO29" s="116"/>
      <c r="FP29" s="116"/>
      <c r="FQ29" s="116"/>
      <c r="FR29" s="116"/>
      <c r="FS29" s="116"/>
      <c r="FT29" s="116"/>
      <c r="FU29" s="116"/>
      <c r="FV29" s="116"/>
      <c r="FW29" s="116"/>
      <c r="FX29" s="116"/>
      <c r="FY29" s="116"/>
      <c r="FZ29" s="116"/>
      <c r="GA29" s="116"/>
      <c r="GB29" s="116"/>
      <c r="GC29" s="116"/>
      <c r="GD29" s="116"/>
      <c r="GE29" s="116"/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116"/>
      <c r="GQ29" s="116"/>
      <c r="GR29" s="116"/>
      <c r="GS29" s="116"/>
      <c r="GT29" s="116"/>
      <c r="GU29" s="116"/>
      <c r="GV29" s="116"/>
      <c r="GW29" s="116"/>
      <c r="GX29" s="116"/>
      <c r="GY29" s="116"/>
      <c r="GZ29" s="116"/>
      <c r="HA29" s="116"/>
      <c r="HB29" s="116"/>
      <c r="HC29" s="116"/>
      <c r="HD29" s="116"/>
      <c r="HE29" s="116"/>
      <c r="HF29" s="116"/>
      <c r="HG29" s="116"/>
      <c r="HH29" s="116"/>
      <c r="HI29" s="116"/>
      <c r="HJ29" s="116"/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116"/>
      <c r="HV29" s="116"/>
      <c r="HW29" s="116"/>
      <c r="HX29" s="116"/>
      <c r="HY29" s="116"/>
      <c r="HZ29" s="116"/>
      <c r="IA29" s="116"/>
      <c r="IB29" s="116"/>
      <c r="IC29" s="116"/>
      <c r="ID29" s="116"/>
      <c r="IE29" s="116"/>
      <c r="IF29" s="116"/>
      <c r="IG29" s="116"/>
      <c r="IH29" s="116"/>
      <c r="II29" s="116"/>
      <c r="IJ29" s="116"/>
      <c r="IK29" s="116"/>
      <c r="IL29" s="116"/>
      <c r="IM29" s="116"/>
      <c r="IN29" s="116"/>
      <c r="IO29" s="116"/>
      <c r="IP29" s="116"/>
      <c r="IQ29" s="116"/>
      <c r="IR29" s="116"/>
      <c r="IS29" s="116"/>
      <c r="IT29" s="116"/>
      <c r="IU29" s="116"/>
      <c r="IV29" s="116"/>
    </row>
    <row r="30" spans="1:256" ht="15">
      <c r="A30" s="116"/>
      <c r="B30" s="261"/>
      <c r="C30" s="258">
        <v>2000</v>
      </c>
      <c r="D30" s="272"/>
      <c r="E30" s="135">
        <v>0</v>
      </c>
      <c r="F30" s="136">
        <v>0</v>
      </c>
      <c r="G30" s="137">
        <v>0</v>
      </c>
      <c r="H30" s="135">
        <v>0</v>
      </c>
      <c r="I30" s="136">
        <v>0</v>
      </c>
      <c r="J30" s="137">
        <v>0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  <c r="FK30" s="116"/>
      <c r="FL30" s="116"/>
      <c r="FM30" s="116"/>
      <c r="FN30" s="116"/>
      <c r="FO30" s="116"/>
      <c r="FP30" s="116"/>
      <c r="FQ30" s="116"/>
      <c r="FR30" s="116"/>
      <c r="FS30" s="116"/>
      <c r="FT30" s="116"/>
      <c r="FU30" s="116"/>
      <c r="FV30" s="116"/>
      <c r="FW30" s="116"/>
      <c r="FX30" s="116"/>
      <c r="FY30" s="116"/>
      <c r="FZ30" s="116"/>
      <c r="GA30" s="116"/>
      <c r="GB30" s="116"/>
      <c r="GC30" s="116"/>
      <c r="GD30" s="116"/>
      <c r="GE30" s="116"/>
      <c r="GF30" s="116"/>
      <c r="GG30" s="116"/>
      <c r="GH30" s="116"/>
      <c r="GI30" s="116"/>
      <c r="GJ30" s="116"/>
      <c r="GK30" s="116"/>
      <c r="GL30" s="116"/>
      <c r="GM30" s="116"/>
      <c r="GN30" s="116"/>
      <c r="GO30" s="116"/>
      <c r="GP30" s="116"/>
      <c r="GQ30" s="116"/>
      <c r="GR30" s="116"/>
      <c r="GS30" s="116"/>
      <c r="GT30" s="116"/>
      <c r="GU30" s="116"/>
      <c r="GV30" s="116"/>
      <c r="GW30" s="116"/>
      <c r="GX30" s="116"/>
      <c r="GY30" s="116"/>
      <c r="GZ30" s="116"/>
      <c r="HA30" s="116"/>
      <c r="HB30" s="116"/>
      <c r="HC30" s="116"/>
      <c r="HD30" s="116"/>
      <c r="HE30" s="116"/>
      <c r="HF30" s="116"/>
      <c r="HG30" s="116"/>
      <c r="HH30" s="116"/>
      <c r="HI30" s="116"/>
      <c r="HJ30" s="116"/>
      <c r="HK30" s="116"/>
      <c r="HL30" s="116"/>
      <c r="HM30" s="116"/>
      <c r="HN30" s="116"/>
      <c r="HO30" s="116"/>
      <c r="HP30" s="116"/>
      <c r="HQ30" s="116"/>
      <c r="HR30" s="116"/>
      <c r="HS30" s="116"/>
      <c r="HT30" s="116"/>
      <c r="HU30" s="116"/>
      <c r="HV30" s="116"/>
      <c r="HW30" s="116"/>
      <c r="HX30" s="116"/>
      <c r="HY30" s="116"/>
      <c r="HZ30" s="116"/>
      <c r="IA30" s="116"/>
      <c r="IB30" s="116"/>
      <c r="IC30" s="116"/>
      <c r="ID30" s="116"/>
      <c r="IE30" s="116"/>
      <c r="IF30" s="116"/>
      <c r="IG30" s="116"/>
      <c r="IH30" s="116"/>
      <c r="II30" s="116"/>
      <c r="IJ30" s="116"/>
      <c r="IK30" s="116"/>
      <c r="IL30" s="116"/>
      <c r="IM30" s="116"/>
      <c r="IN30" s="116"/>
      <c r="IO30" s="116"/>
      <c r="IP30" s="116"/>
      <c r="IQ30" s="116"/>
      <c r="IR30" s="116"/>
      <c r="IS30" s="116"/>
      <c r="IT30" s="116"/>
      <c r="IU30" s="116"/>
      <c r="IV30" s="116"/>
    </row>
    <row r="31" spans="1:256" ht="15">
      <c r="A31" s="116"/>
      <c r="B31" s="261"/>
      <c r="C31" s="258">
        <v>2200</v>
      </c>
      <c r="D31" s="272"/>
      <c r="E31" s="135">
        <v>0</v>
      </c>
      <c r="F31" s="136">
        <v>0</v>
      </c>
      <c r="G31" s="137">
        <v>0</v>
      </c>
      <c r="H31" s="135">
        <v>0</v>
      </c>
      <c r="I31" s="136">
        <v>0</v>
      </c>
      <c r="J31" s="137">
        <v>0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  <c r="HE31" s="116"/>
      <c r="HF31" s="116"/>
      <c r="HG31" s="116"/>
      <c r="HH31" s="116"/>
      <c r="HI31" s="116"/>
      <c r="HJ31" s="116"/>
      <c r="HK31" s="116"/>
      <c r="HL31" s="116"/>
      <c r="HM31" s="116"/>
      <c r="HN31" s="116"/>
      <c r="HO31" s="116"/>
      <c r="HP31" s="116"/>
      <c r="HQ31" s="116"/>
      <c r="HR31" s="116"/>
      <c r="HS31" s="116"/>
      <c r="HT31" s="116"/>
      <c r="HU31" s="116"/>
      <c r="HV31" s="116"/>
      <c r="HW31" s="116"/>
      <c r="HX31" s="116"/>
      <c r="HY31" s="116"/>
      <c r="HZ31" s="116"/>
      <c r="IA31" s="116"/>
      <c r="IB31" s="116"/>
      <c r="IC31" s="116"/>
      <c r="ID31" s="116"/>
      <c r="IE31" s="116"/>
      <c r="IF31" s="116"/>
      <c r="IG31" s="116"/>
      <c r="IH31" s="116"/>
      <c r="II31" s="116"/>
      <c r="IJ31" s="116"/>
      <c r="IK31" s="116"/>
      <c r="IL31" s="116"/>
      <c r="IM31" s="116"/>
      <c r="IN31" s="116"/>
      <c r="IO31" s="116"/>
      <c r="IP31" s="116"/>
      <c r="IQ31" s="116"/>
      <c r="IR31" s="116"/>
      <c r="IS31" s="116"/>
      <c r="IT31" s="116"/>
      <c r="IU31" s="116"/>
      <c r="IV31" s="116"/>
    </row>
    <row r="32" spans="1:256" ht="15">
      <c r="A32" s="116"/>
      <c r="B32" s="261"/>
      <c r="C32" s="258">
        <v>2400</v>
      </c>
      <c r="D32" s="272"/>
      <c r="E32" s="135">
        <v>0</v>
      </c>
      <c r="F32" s="136">
        <v>0</v>
      </c>
      <c r="G32" s="137">
        <v>0</v>
      </c>
      <c r="H32" s="135">
        <v>0</v>
      </c>
      <c r="I32" s="136">
        <v>0</v>
      </c>
      <c r="J32" s="137">
        <v>0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  <c r="GT32" s="116"/>
      <c r="GU32" s="116"/>
      <c r="GV32" s="116"/>
      <c r="GW32" s="116"/>
      <c r="GX32" s="116"/>
      <c r="GY32" s="116"/>
      <c r="GZ32" s="116"/>
      <c r="HA32" s="116"/>
      <c r="HB32" s="116"/>
      <c r="HC32" s="116"/>
      <c r="HD32" s="116"/>
      <c r="HE32" s="116"/>
      <c r="HF32" s="116"/>
      <c r="HG32" s="116"/>
      <c r="HH32" s="116"/>
      <c r="HI32" s="116"/>
      <c r="HJ32" s="116"/>
      <c r="HK32" s="116"/>
      <c r="HL32" s="116"/>
      <c r="HM32" s="116"/>
      <c r="HN32" s="116"/>
      <c r="HO32" s="116"/>
      <c r="HP32" s="116"/>
      <c r="HQ32" s="116"/>
      <c r="HR32" s="116"/>
      <c r="HS32" s="116"/>
      <c r="HT32" s="116"/>
      <c r="HU32" s="116"/>
      <c r="HV32" s="116"/>
      <c r="HW32" s="116"/>
      <c r="HX32" s="116"/>
      <c r="HY32" s="116"/>
      <c r="HZ32" s="116"/>
      <c r="IA32" s="116"/>
      <c r="IB32" s="116"/>
      <c r="IC32" s="116"/>
      <c r="ID32" s="116"/>
      <c r="IE32" s="116"/>
      <c r="IF32" s="116"/>
      <c r="IG32" s="116"/>
      <c r="IH32" s="116"/>
      <c r="II32" s="116"/>
      <c r="IJ32" s="116"/>
      <c r="IK32" s="116"/>
      <c r="IL32" s="116"/>
      <c r="IM32" s="116"/>
      <c r="IN32" s="116"/>
      <c r="IO32" s="116"/>
      <c r="IP32" s="116"/>
      <c r="IQ32" s="116"/>
      <c r="IR32" s="116"/>
      <c r="IS32" s="116"/>
      <c r="IT32" s="116"/>
      <c r="IU32" s="116"/>
      <c r="IV32" s="116"/>
    </row>
    <row r="33" spans="1:256" ht="15">
      <c r="A33" s="116"/>
      <c r="B33" s="261"/>
      <c r="C33" s="258">
        <v>2500</v>
      </c>
      <c r="D33" s="272"/>
      <c r="E33" s="135">
        <v>0</v>
      </c>
      <c r="F33" s="136">
        <v>0</v>
      </c>
      <c r="G33" s="137">
        <v>0</v>
      </c>
      <c r="H33" s="135">
        <v>0</v>
      </c>
      <c r="I33" s="136">
        <v>0</v>
      </c>
      <c r="J33" s="137">
        <v>0</v>
      </c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  <c r="FG33" s="116"/>
      <c r="FH33" s="116"/>
      <c r="FI33" s="116"/>
      <c r="FJ33" s="116"/>
      <c r="FK33" s="116"/>
      <c r="FL33" s="116"/>
      <c r="FM33" s="116"/>
      <c r="FN33" s="116"/>
      <c r="FO33" s="116"/>
      <c r="FP33" s="116"/>
      <c r="FQ33" s="116"/>
      <c r="FR33" s="116"/>
      <c r="FS33" s="116"/>
      <c r="FT33" s="116"/>
      <c r="FU33" s="116"/>
      <c r="FV33" s="116"/>
      <c r="FW33" s="116"/>
      <c r="FX33" s="116"/>
      <c r="FY33" s="116"/>
      <c r="FZ33" s="116"/>
      <c r="GA33" s="116"/>
      <c r="GB33" s="116"/>
      <c r="GC33" s="116"/>
      <c r="GD33" s="116"/>
      <c r="GE33" s="116"/>
      <c r="GF33" s="116"/>
      <c r="GG33" s="116"/>
      <c r="GH33" s="116"/>
      <c r="GI33" s="116"/>
      <c r="GJ33" s="116"/>
      <c r="GK33" s="116"/>
      <c r="GL33" s="116"/>
      <c r="GM33" s="116"/>
      <c r="GN33" s="116"/>
      <c r="GO33" s="116"/>
      <c r="GP33" s="116"/>
      <c r="GQ33" s="116"/>
      <c r="GR33" s="116"/>
      <c r="GS33" s="116"/>
      <c r="GT33" s="116"/>
      <c r="GU33" s="116"/>
      <c r="GV33" s="116"/>
      <c r="GW33" s="116"/>
      <c r="GX33" s="116"/>
      <c r="GY33" s="116"/>
      <c r="GZ33" s="116"/>
      <c r="HA33" s="116"/>
      <c r="HB33" s="116"/>
      <c r="HC33" s="116"/>
      <c r="HD33" s="116"/>
      <c r="HE33" s="116"/>
      <c r="HF33" s="116"/>
      <c r="HG33" s="116"/>
      <c r="HH33" s="116"/>
      <c r="HI33" s="116"/>
      <c r="HJ33" s="116"/>
      <c r="HK33" s="116"/>
      <c r="HL33" s="116"/>
      <c r="HM33" s="116"/>
      <c r="HN33" s="116"/>
      <c r="HO33" s="116"/>
      <c r="HP33" s="116"/>
      <c r="HQ33" s="116"/>
      <c r="HR33" s="116"/>
      <c r="HS33" s="116"/>
      <c r="HT33" s="116"/>
      <c r="HU33" s="116"/>
      <c r="HV33" s="116"/>
      <c r="HW33" s="116"/>
      <c r="HX33" s="116"/>
      <c r="HY33" s="116"/>
      <c r="HZ33" s="116"/>
      <c r="IA33" s="116"/>
      <c r="IB33" s="116"/>
      <c r="IC33" s="116"/>
      <c r="ID33" s="116"/>
      <c r="IE33" s="116"/>
      <c r="IF33" s="116"/>
      <c r="IG33" s="116"/>
      <c r="IH33" s="116"/>
      <c r="II33" s="116"/>
      <c r="IJ33" s="116"/>
      <c r="IK33" s="116"/>
      <c r="IL33" s="116"/>
      <c r="IM33" s="116"/>
      <c r="IN33" s="116"/>
      <c r="IO33" s="116"/>
      <c r="IP33" s="116"/>
      <c r="IQ33" s="116"/>
      <c r="IR33" s="116"/>
      <c r="IS33" s="116"/>
      <c r="IT33" s="116"/>
      <c r="IU33" s="116"/>
      <c r="IV33" s="116"/>
    </row>
    <row r="34" spans="1:256" ht="15">
      <c r="A34" s="116"/>
      <c r="B34" s="261"/>
      <c r="C34" s="258">
        <v>2600</v>
      </c>
      <c r="D34" s="272"/>
      <c r="E34" s="135">
        <v>0</v>
      </c>
      <c r="F34" s="136">
        <v>0</v>
      </c>
      <c r="G34" s="137">
        <v>0</v>
      </c>
      <c r="H34" s="135">
        <v>0</v>
      </c>
      <c r="I34" s="136">
        <v>0</v>
      </c>
      <c r="J34" s="137">
        <v>0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  <c r="FG34" s="116"/>
      <c r="FH34" s="116"/>
      <c r="FI34" s="116"/>
      <c r="FJ34" s="116"/>
      <c r="FK34" s="116"/>
      <c r="FL34" s="116"/>
      <c r="FM34" s="116"/>
      <c r="FN34" s="116"/>
      <c r="FO34" s="116"/>
      <c r="FP34" s="116"/>
      <c r="FQ34" s="116"/>
      <c r="FR34" s="116"/>
      <c r="FS34" s="116"/>
      <c r="FT34" s="116"/>
      <c r="FU34" s="116"/>
      <c r="FV34" s="116"/>
      <c r="FW34" s="116"/>
      <c r="FX34" s="116"/>
      <c r="FY34" s="116"/>
      <c r="FZ34" s="116"/>
      <c r="GA34" s="116"/>
      <c r="GB34" s="116"/>
      <c r="GC34" s="116"/>
      <c r="GD34" s="116"/>
      <c r="GE34" s="116"/>
      <c r="GF34" s="116"/>
      <c r="GG34" s="116"/>
      <c r="GH34" s="116"/>
      <c r="GI34" s="116"/>
      <c r="GJ34" s="116"/>
      <c r="GK34" s="116"/>
      <c r="GL34" s="116"/>
      <c r="GM34" s="116"/>
      <c r="GN34" s="116"/>
      <c r="GO34" s="116"/>
      <c r="GP34" s="116"/>
      <c r="GQ34" s="116"/>
      <c r="GR34" s="116"/>
      <c r="GS34" s="116"/>
      <c r="GT34" s="116"/>
      <c r="GU34" s="116"/>
      <c r="GV34" s="116"/>
      <c r="GW34" s="116"/>
      <c r="GX34" s="116"/>
      <c r="GY34" s="116"/>
      <c r="GZ34" s="116"/>
      <c r="HA34" s="116"/>
      <c r="HB34" s="116"/>
      <c r="HC34" s="116"/>
      <c r="HD34" s="116"/>
      <c r="HE34" s="116"/>
      <c r="HF34" s="116"/>
      <c r="HG34" s="116"/>
      <c r="HH34" s="116"/>
      <c r="HI34" s="116"/>
      <c r="HJ34" s="116"/>
      <c r="HK34" s="116"/>
      <c r="HL34" s="116"/>
      <c r="HM34" s="116"/>
      <c r="HN34" s="116"/>
      <c r="HO34" s="116"/>
      <c r="HP34" s="116"/>
      <c r="HQ34" s="116"/>
      <c r="HR34" s="116"/>
      <c r="HS34" s="116"/>
      <c r="HT34" s="116"/>
      <c r="HU34" s="116"/>
      <c r="HV34" s="116"/>
      <c r="HW34" s="116"/>
      <c r="HX34" s="116"/>
      <c r="HY34" s="116"/>
      <c r="HZ34" s="116"/>
      <c r="IA34" s="116"/>
      <c r="IB34" s="116"/>
      <c r="IC34" s="116"/>
      <c r="ID34" s="116"/>
      <c r="IE34" s="116"/>
      <c r="IF34" s="116"/>
      <c r="IG34" s="116"/>
      <c r="IH34" s="116"/>
      <c r="II34" s="116"/>
      <c r="IJ34" s="116"/>
      <c r="IK34" s="116"/>
      <c r="IL34" s="116"/>
      <c r="IM34" s="116"/>
      <c r="IN34" s="116"/>
      <c r="IO34" s="116"/>
      <c r="IP34" s="116"/>
      <c r="IQ34" s="116"/>
      <c r="IR34" s="116"/>
      <c r="IS34" s="116"/>
      <c r="IT34" s="116"/>
      <c r="IU34" s="116"/>
      <c r="IV34" s="116"/>
    </row>
    <row r="35" spans="1:256" ht="15">
      <c r="A35" s="116"/>
      <c r="B35" s="261"/>
      <c r="C35" s="258">
        <v>2800</v>
      </c>
      <c r="D35" s="272"/>
      <c r="E35" s="135">
        <v>0</v>
      </c>
      <c r="F35" s="136">
        <v>0</v>
      </c>
      <c r="G35" s="137">
        <v>0</v>
      </c>
      <c r="H35" s="135">
        <v>0</v>
      </c>
      <c r="I35" s="136">
        <v>0</v>
      </c>
      <c r="J35" s="137">
        <v>0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  <c r="FG35" s="116"/>
      <c r="FH35" s="116"/>
      <c r="FI35" s="116"/>
      <c r="FJ35" s="116"/>
      <c r="FK35" s="116"/>
      <c r="FL35" s="116"/>
      <c r="FM35" s="116"/>
      <c r="FN35" s="116"/>
      <c r="FO35" s="116"/>
      <c r="FP35" s="116"/>
      <c r="FQ35" s="116"/>
      <c r="FR35" s="116"/>
      <c r="FS35" s="116"/>
      <c r="FT35" s="116"/>
      <c r="FU35" s="116"/>
      <c r="FV35" s="116"/>
      <c r="FW35" s="116"/>
      <c r="FX35" s="116"/>
      <c r="FY35" s="116"/>
      <c r="FZ35" s="116"/>
      <c r="GA35" s="116"/>
      <c r="GB35" s="116"/>
      <c r="GC35" s="116"/>
      <c r="GD35" s="116"/>
      <c r="GE35" s="116"/>
      <c r="GF35" s="116"/>
      <c r="GG35" s="116"/>
      <c r="GH35" s="116"/>
      <c r="GI35" s="116"/>
      <c r="GJ35" s="116"/>
      <c r="GK35" s="116"/>
      <c r="GL35" s="116"/>
      <c r="GM35" s="116"/>
      <c r="GN35" s="116"/>
      <c r="GO35" s="116"/>
      <c r="GP35" s="116"/>
      <c r="GQ35" s="116"/>
      <c r="GR35" s="116"/>
      <c r="GS35" s="116"/>
      <c r="GT35" s="116"/>
      <c r="GU35" s="116"/>
      <c r="GV35" s="116"/>
      <c r="GW35" s="116"/>
      <c r="GX35" s="116"/>
      <c r="GY35" s="116"/>
      <c r="GZ35" s="116"/>
      <c r="HA35" s="116"/>
      <c r="HB35" s="116"/>
      <c r="HC35" s="116"/>
      <c r="HD35" s="116"/>
      <c r="HE35" s="116"/>
      <c r="HF35" s="116"/>
      <c r="HG35" s="116"/>
      <c r="HH35" s="116"/>
      <c r="HI35" s="116"/>
      <c r="HJ35" s="116"/>
      <c r="HK35" s="116"/>
      <c r="HL35" s="116"/>
      <c r="HM35" s="116"/>
      <c r="HN35" s="116"/>
      <c r="HO35" s="116"/>
      <c r="HP35" s="116"/>
      <c r="HQ35" s="116"/>
      <c r="HR35" s="116"/>
      <c r="HS35" s="116"/>
      <c r="HT35" s="116"/>
      <c r="HU35" s="116"/>
      <c r="HV35" s="116"/>
      <c r="HW35" s="116"/>
      <c r="HX35" s="116"/>
      <c r="HY35" s="116"/>
      <c r="HZ35" s="116"/>
      <c r="IA35" s="116"/>
      <c r="IB35" s="116"/>
      <c r="IC35" s="116"/>
      <c r="ID35" s="116"/>
      <c r="IE35" s="116"/>
      <c r="IF35" s="116"/>
      <c r="IG35" s="116"/>
      <c r="IH35" s="116"/>
      <c r="II35" s="116"/>
      <c r="IJ35" s="116"/>
      <c r="IK35" s="116"/>
      <c r="IL35" s="116"/>
      <c r="IM35" s="116"/>
      <c r="IN35" s="116"/>
      <c r="IO35" s="116"/>
      <c r="IP35" s="116"/>
      <c r="IQ35" s="116"/>
      <c r="IR35" s="116"/>
      <c r="IS35" s="116"/>
      <c r="IT35" s="116"/>
      <c r="IU35" s="116"/>
      <c r="IV35" s="116"/>
    </row>
    <row r="36" spans="1:256" ht="15.75" thickBot="1">
      <c r="A36" s="116"/>
      <c r="B36" s="262"/>
      <c r="C36" s="269">
        <v>3000</v>
      </c>
      <c r="D36" s="271"/>
      <c r="E36" s="138">
        <v>0</v>
      </c>
      <c r="F36" s="139">
        <v>0</v>
      </c>
      <c r="G36" s="140">
        <v>0</v>
      </c>
      <c r="H36" s="138">
        <v>0</v>
      </c>
      <c r="I36" s="139">
        <v>0</v>
      </c>
      <c r="J36" s="140">
        <v>0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</row>
    <row r="37" spans="3:10" ht="12.75">
      <c r="C37" s="206"/>
      <c r="D37" s="206"/>
      <c r="E37" s="206"/>
      <c r="F37" s="206"/>
      <c r="G37" s="206"/>
      <c r="H37" s="206"/>
      <c r="I37" s="206"/>
      <c r="J37" s="206"/>
    </row>
  </sheetData>
  <sheetProtection password="A14C" sheet="1"/>
  <mergeCells count="29">
    <mergeCell ref="E3:G3"/>
    <mergeCell ref="H3:J3"/>
    <mergeCell ref="B8:D8"/>
    <mergeCell ref="C14:D14"/>
    <mergeCell ref="E14:G14"/>
    <mergeCell ref="H14:J14"/>
    <mergeCell ref="C15:D15"/>
    <mergeCell ref="C16:D16"/>
    <mergeCell ref="C17:D17"/>
    <mergeCell ref="C18:D18"/>
    <mergeCell ref="C19:D19"/>
    <mergeCell ref="C20:D20"/>
    <mergeCell ref="C32:D32"/>
    <mergeCell ref="C21:D21"/>
    <mergeCell ref="C22:D22"/>
    <mergeCell ref="C23:D23"/>
    <mergeCell ref="C24:D24"/>
    <mergeCell ref="C25:D25"/>
    <mergeCell ref="C26:D26"/>
    <mergeCell ref="C33:D33"/>
    <mergeCell ref="C34:D34"/>
    <mergeCell ref="C35:D35"/>
    <mergeCell ref="C36:D36"/>
    <mergeCell ref="B16:B36"/>
    <mergeCell ref="C27:D27"/>
    <mergeCell ref="C28:D28"/>
    <mergeCell ref="C29:D29"/>
    <mergeCell ref="C30:D30"/>
    <mergeCell ref="C31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H10" sqref="H10"/>
    </sheetView>
  </sheetViews>
  <sheetFormatPr defaultColWidth="9.140625" defaultRowHeight="12.75"/>
  <cols>
    <col min="1" max="1" width="16.7109375" style="335" bestFit="1" customWidth="1"/>
    <col min="2" max="2" width="12.57421875" style="0" bestFit="1" customWidth="1"/>
    <col min="5" max="5" width="11.57421875" style="0" bestFit="1" customWidth="1"/>
    <col min="9" max="9" width="10.140625" style="0" bestFit="1" customWidth="1"/>
    <col min="13" max="13" width="10.00390625" style="0" bestFit="1" customWidth="1"/>
    <col min="15" max="15" width="9.57421875" style="0" bestFit="1" customWidth="1"/>
  </cols>
  <sheetData>
    <row r="1" spans="1:15" ht="37.5">
      <c r="A1" s="281"/>
      <c r="B1" s="282"/>
      <c r="C1" s="282"/>
      <c r="E1" s="282"/>
      <c r="F1" s="282"/>
      <c r="I1" s="283" t="s">
        <v>43</v>
      </c>
      <c r="J1" s="282"/>
      <c r="K1" s="282"/>
      <c r="L1" s="282"/>
      <c r="M1" s="282"/>
      <c r="N1" s="282"/>
      <c r="O1" s="282"/>
    </row>
    <row r="2" spans="1:15" ht="12.75">
      <c r="A2" s="284"/>
      <c r="B2" s="285"/>
      <c r="C2" s="285"/>
      <c r="D2" s="285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1:15" ht="12.75">
      <c r="A3" s="284"/>
      <c r="B3" s="286" t="s">
        <v>44</v>
      </c>
      <c r="C3" s="287"/>
      <c r="D3" s="287"/>
      <c r="E3" s="288"/>
      <c r="F3" s="286" t="s">
        <v>45</v>
      </c>
      <c r="G3" s="287"/>
      <c r="H3" s="287"/>
      <c r="I3" s="288"/>
      <c r="J3" s="282"/>
      <c r="K3" s="282"/>
      <c r="L3" s="282"/>
      <c r="M3" s="282"/>
      <c r="N3" s="282"/>
      <c r="O3" s="282"/>
    </row>
    <row r="4" spans="1:13" ht="12.75">
      <c r="A4" s="289" t="s">
        <v>46</v>
      </c>
      <c r="B4" s="290">
        <v>1600</v>
      </c>
      <c r="C4" s="290">
        <v>1800</v>
      </c>
      <c r="D4" s="290">
        <v>2000</v>
      </c>
      <c r="E4" s="291">
        <v>2200</v>
      </c>
      <c r="F4" s="290">
        <v>1600</v>
      </c>
      <c r="G4" s="290">
        <v>1800</v>
      </c>
      <c r="H4" s="290">
        <v>2000</v>
      </c>
      <c r="I4" s="290">
        <v>2200</v>
      </c>
      <c r="J4" s="292"/>
      <c r="K4" s="292"/>
      <c r="L4" s="292"/>
      <c r="M4" s="292"/>
    </row>
    <row r="5" spans="1:13" ht="12.75">
      <c r="A5" s="293" t="s">
        <v>47</v>
      </c>
      <c r="B5" s="294">
        <v>2618</v>
      </c>
      <c r="C5" s="294">
        <v>2800</v>
      </c>
      <c r="D5" s="294">
        <v>2996</v>
      </c>
      <c r="E5" s="295">
        <v>3208</v>
      </c>
      <c r="F5" s="294">
        <v>3202</v>
      </c>
      <c r="G5" s="294">
        <v>3486</v>
      </c>
      <c r="H5" s="294">
        <v>3772</v>
      </c>
      <c r="I5" s="294">
        <v>4064</v>
      </c>
      <c r="J5" s="292"/>
      <c r="K5" s="292"/>
      <c r="L5" s="292"/>
      <c r="M5" s="292"/>
    </row>
    <row r="6" spans="1:13" ht="12.75">
      <c r="A6" s="296" t="s">
        <v>48</v>
      </c>
      <c r="B6" s="297">
        <f>ROUND(($N$15)^$B11*$B5,0)</f>
        <v>1941</v>
      </c>
      <c r="C6" s="297">
        <f>ROUND(($N$15)^$C11*$C5,0)</f>
        <v>2066</v>
      </c>
      <c r="D6" s="297">
        <f>ROUND(($N$15)^$D11*$D5,0)</f>
        <v>2206</v>
      </c>
      <c r="E6" s="297">
        <f>ROUND(($N$15)^$E11*$E5,0)</f>
        <v>2310</v>
      </c>
      <c r="F6" s="297">
        <f>ROUND(($N$15)^$F11*$F5,0)</f>
        <v>2337</v>
      </c>
      <c r="G6" s="297">
        <f>ROUND(($N$15)^$G11*$G5,0)</f>
        <v>2521</v>
      </c>
      <c r="H6" s="297">
        <f>ROUND(($N$15)^$H11*$H5,0)</f>
        <v>2703</v>
      </c>
      <c r="I6" s="297">
        <f>ROUND(($N$15)^$I11*$I5,0)</f>
        <v>2999</v>
      </c>
      <c r="J6" s="292"/>
      <c r="K6" s="292"/>
      <c r="L6" s="292"/>
      <c r="M6" s="292"/>
    </row>
    <row r="7" spans="1:13" s="285" customFormat="1" ht="12.75" customHeight="1">
      <c r="A7" s="298" t="s">
        <v>49</v>
      </c>
      <c r="B7" s="299">
        <f>ROUND(($N$19)^$B11*$B5,0)</f>
        <v>1317</v>
      </c>
      <c r="C7" s="299">
        <f>ROUND(($N$19)^$C11*$C5,0)</f>
        <v>1394</v>
      </c>
      <c r="D7" s="299">
        <f>ROUND(($N$19)^$D11*$D5,0)</f>
        <v>1483</v>
      </c>
      <c r="E7" s="299">
        <f>ROUND(($N$19)^$E11*$E5,0)</f>
        <v>1508</v>
      </c>
      <c r="F7" s="299">
        <f>ROUND(($N$19)^$F11*$F5,0)</f>
        <v>1553</v>
      </c>
      <c r="G7" s="299">
        <f>ROUND(($N$19)^$G11*$G5,0)</f>
        <v>1656</v>
      </c>
      <c r="H7" s="299">
        <f>ROUND(($N$19)^$H11*$H5,0)</f>
        <v>1755</v>
      </c>
      <c r="I7" s="299">
        <f>ROUND(($N$19)^$I11*$I5,0)</f>
        <v>2023</v>
      </c>
      <c r="J7" s="292"/>
      <c r="K7" s="292"/>
      <c r="L7" s="292"/>
      <c r="M7" s="292"/>
    </row>
    <row r="8" spans="1:13" s="285" customFormat="1" ht="12.75" customHeight="1">
      <c r="A8" s="300" t="s">
        <v>50</v>
      </c>
      <c r="B8" s="301">
        <f>ROUND(($N$23)^$B11*$B5,0)</f>
        <v>3310</v>
      </c>
      <c r="C8" s="301">
        <f>ROUND(($N$23)^$C11*$C5,0)</f>
        <v>3552</v>
      </c>
      <c r="D8" s="301">
        <f>ROUND(($N$23)^$D11*$D5,0)</f>
        <v>3808</v>
      </c>
      <c r="E8" s="302">
        <f>ROUND(($N$23)^$E11*$E5,0)</f>
        <v>4150</v>
      </c>
      <c r="F8" s="302">
        <f>ROUND(($N$23)^$F11*$F5,0)</f>
        <v>4098</v>
      </c>
      <c r="G8" s="302">
        <f>ROUND(($N$23)^$G11*$G5,0)</f>
        <v>4493</v>
      </c>
      <c r="H8" s="302">
        <f>ROUND(($N$23)^$H11*$H5,0)</f>
        <v>4897</v>
      </c>
      <c r="I8" s="302">
        <f>ROUND(($N$23)^$I11*$I5,0)</f>
        <v>5156</v>
      </c>
      <c r="J8" s="292"/>
      <c r="K8" s="292"/>
      <c r="L8" s="292"/>
      <c r="M8" s="292"/>
    </row>
    <row r="9" spans="1:13" s="285" customFormat="1" ht="12.75" customHeight="1">
      <c r="A9" s="303" t="s">
        <v>51</v>
      </c>
      <c r="B9" s="304">
        <f>ROUND(($N$27)^$B11*$B5,0)</f>
        <v>2089</v>
      </c>
      <c r="C9" s="304">
        <f>ROUND(($N$27)^$C11*$C5,0)</f>
        <v>2227</v>
      </c>
      <c r="D9" s="304">
        <f>ROUND(($N$27)^$D11*$D5,0)</f>
        <v>2379</v>
      </c>
      <c r="E9" s="305">
        <f>ROUND(($N$27)^$E11*$E5,0)</f>
        <v>2504</v>
      </c>
      <c r="F9" s="305">
        <f>ROUND(($N$27)^$F11*$F5,0)</f>
        <v>2525</v>
      </c>
      <c r="G9" s="305">
        <f>ROUND(($N$27)^$G11*$G5,0)</f>
        <v>2730</v>
      </c>
      <c r="H9" s="305">
        <f>ROUND(($N$27)^$H11*$H5,0)</f>
        <v>2934</v>
      </c>
      <c r="I9" s="305">
        <f>ROUND(($N$27)^$I11*$I5,0)</f>
        <v>3232</v>
      </c>
      <c r="J9" s="292"/>
      <c r="K9" s="292"/>
      <c r="L9" s="292"/>
      <c r="M9" s="292"/>
    </row>
    <row r="10" spans="1:13" s="285" customFormat="1" ht="12.75" customHeight="1">
      <c r="A10" s="306" t="s">
        <v>52</v>
      </c>
      <c r="B10" s="307">
        <f>ROUND(($N$31)^$B11*$B5,0)</f>
        <v>756</v>
      </c>
      <c r="C10" s="307">
        <f>ROUND(($N$31)^$C11*$C5,0)</f>
        <v>793</v>
      </c>
      <c r="D10" s="307">
        <f>ROUND(($N$31)^$D11*$D5,0)</f>
        <v>841</v>
      </c>
      <c r="E10" s="308">
        <f>ROUND(($N$31)^$E11*$E5,0)</f>
        <v>820</v>
      </c>
      <c r="F10" s="308">
        <f>ROUND(($N$31)^$F11*$F5,0)</f>
        <v>866</v>
      </c>
      <c r="G10" s="308">
        <f>ROUND(($N$31)^$G11*$G5,0)</f>
        <v>908</v>
      </c>
      <c r="H10" s="308">
        <f>ROUND(($N$31)^$H11*$H5,0)</f>
        <v>946</v>
      </c>
      <c r="I10" s="308">
        <f>ROUND(($N$31)^$I11*$I5,0)</f>
        <v>1151</v>
      </c>
      <c r="J10" s="292"/>
      <c r="K10" s="292"/>
      <c r="L10" s="292"/>
      <c r="M10" s="292"/>
    </row>
    <row r="11" spans="1:13" ht="12.75">
      <c r="A11" s="309" t="s">
        <v>53</v>
      </c>
      <c r="B11" s="310">
        <v>1.33</v>
      </c>
      <c r="C11" s="310">
        <v>1.35</v>
      </c>
      <c r="D11" s="310">
        <v>1.36</v>
      </c>
      <c r="E11" s="311">
        <v>1.46</v>
      </c>
      <c r="F11" s="290">
        <v>1.4</v>
      </c>
      <c r="G11" s="290">
        <v>1.44</v>
      </c>
      <c r="H11" s="290">
        <v>1.48</v>
      </c>
      <c r="I11" s="312">
        <v>1.35</v>
      </c>
      <c r="J11" s="313"/>
      <c r="K11" s="313"/>
      <c r="L11" s="313"/>
      <c r="M11" s="285"/>
    </row>
    <row r="12" spans="1:14" ht="12.75">
      <c r="A12" s="309" t="s">
        <v>54</v>
      </c>
      <c r="B12" s="310" t="s">
        <v>55</v>
      </c>
      <c r="C12" s="310"/>
      <c r="D12" s="310"/>
      <c r="E12" s="311"/>
      <c r="F12" s="290"/>
      <c r="G12" s="290"/>
      <c r="H12" s="290"/>
      <c r="I12" s="312"/>
      <c r="J12" s="313"/>
      <c r="K12" s="313"/>
      <c r="L12" s="313"/>
      <c r="M12" s="285"/>
      <c r="N12" s="285" t="s">
        <v>56</v>
      </c>
    </row>
    <row r="13" spans="1:14" ht="12.75">
      <c r="A13" s="293" t="s">
        <v>57</v>
      </c>
      <c r="B13" s="314"/>
      <c r="C13" s="314"/>
      <c r="D13" s="314"/>
      <c r="E13" s="315"/>
      <c r="F13" s="316"/>
      <c r="G13" s="316"/>
      <c r="H13" s="315"/>
      <c r="I13" s="317"/>
      <c r="J13" s="313"/>
      <c r="K13" s="313"/>
      <c r="L13" s="313"/>
      <c r="M13" s="285" t="s">
        <v>58</v>
      </c>
      <c r="N13" s="285">
        <f>(65-55)/(LN((65-20)/(55-20)))</f>
        <v>39.79079143367973</v>
      </c>
    </row>
    <row r="14" spans="1:14" ht="12.75">
      <c r="A14" s="293">
        <v>400</v>
      </c>
      <c r="B14" s="318">
        <f>B$5*$A14/1000</f>
        <v>1047.2</v>
      </c>
      <c r="C14" s="318">
        <f aca="true" t="shared" si="0" ref="C14:I18">C$5*$A14/1000</f>
        <v>1120</v>
      </c>
      <c r="D14" s="318">
        <f t="shared" si="0"/>
        <v>1198.4</v>
      </c>
      <c r="E14" s="318">
        <f t="shared" si="0"/>
        <v>1283.2</v>
      </c>
      <c r="F14" s="318">
        <f t="shared" si="0"/>
        <v>1280.8</v>
      </c>
      <c r="G14" s="318">
        <f t="shared" si="0"/>
        <v>1394.4</v>
      </c>
      <c r="H14" s="318">
        <f t="shared" si="0"/>
        <v>1508.8</v>
      </c>
      <c r="I14" s="318">
        <f t="shared" si="0"/>
        <v>1625.6</v>
      </c>
      <c r="J14" s="313"/>
      <c r="K14" s="313"/>
      <c r="L14" s="319"/>
      <c r="M14" s="285" t="s">
        <v>59</v>
      </c>
      <c r="N14" s="285">
        <f>(75-65)/(LN((75-20)/(65-20)))</f>
        <v>49.83288654563971</v>
      </c>
    </row>
    <row r="15" spans="1:14" ht="12.75">
      <c r="A15" s="293">
        <v>500</v>
      </c>
      <c r="B15" s="318">
        <f>B$5*A15/1000</f>
        <v>1309</v>
      </c>
      <c r="C15" s="318">
        <f t="shared" si="0"/>
        <v>1400</v>
      </c>
      <c r="D15" s="318">
        <f t="shared" si="0"/>
        <v>1498</v>
      </c>
      <c r="E15" s="318">
        <f t="shared" si="0"/>
        <v>1604</v>
      </c>
      <c r="F15" s="318">
        <f t="shared" si="0"/>
        <v>1601</v>
      </c>
      <c r="G15" s="318">
        <f t="shared" si="0"/>
        <v>1743</v>
      </c>
      <c r="H15" s="318">
        <f t="shared" si="0"/>
        <v>1886</v>
      </c>
      <c r="I15" s="318">
        <f t="shared" si="0"/>
        <v>2032</v>
      </c>
      <c r="J15" s="313"/>
      <c r="K15" s="313"/>
      <c r="L15" s="319"/>
      <c r="M15" s="285" t="s">
        <v>60</v>
      </c>
      <c r="N15" s="320">
        <f>N13/N14</f>
        <v>0.7984845789985922</v>
      </c>
    </row>
    <row r="16" spans="1:15" ht="12.75">
      <c r="A16" s="293">
        <v>600</v>
      </c>
      <c r="B16" s="318">
        <f>B$5*A16/1000</f>
        <v>1570.8</v>
      </c>
      <c r="C16" s="318">
        <f t="shared" si="0"/>
        <v>1680</v>
      </c>
      <c r="D16" s="318">
        <f t="shared" si="0"/>
        <v>1797.6</v>
      </c>
      <c r="E16" s="318">
        <f t="shared" si="0"/>
        <v>1924.8</v>
      </c>
      <c r="F16" s="318">
        <f t="shared" si="0"/>
        <v>1921.2</v>
      </c>
      <c r="G16" s="318">
        <f t="shared" si="0"/>
        <v>2091.6</v>
      </c>
      <c r="H16" s="318">
        <f t="shared" si="0"/>
        <v>2263.2</v>
      </c>
      <c r="I16" s="318">
        <f t="shared" si="0"/>
        <v>2438.4</v>
      </c>
      <c r="J16" s="313"/>
      <c r="K16" s="313"/>
      <c r="L16" s="313"/>
      <c r="M16" s="285"/>
      <c r="N16" s="285" t="s">
        <v>61</v>
      </c>
      <c r="O16" s="321"/>
    </row>
    <row r="17" spans="1:15" ht="12.75">
      <c r="A17" s="293">
        <v>700</v>
      </c>
      <c r="B17" s="318">
        <f>B$5*A17/1000</f>
        <v>1832.6</v>
      </c>
      <c r="C17" s="318">
        <f t="shared" si="0"/>
        <v>1960</v>
      </c>
      <c r="D17" s="318">
        <f t="shared" si="0"/>
        <v>2097.2</v>
      </c>
      <c r="E17" s="318">
        <f t="shared" si="0"/>
        <v>2245.6</v>
      </c>
      <c r="F17" s="318">
        <f t="shared" si="0"/>
        <v>2241.4</v>
      </c>
      <c r="G17" s="318">
        <f t="shared" si="0"/>
        <v>2440.2</v>
      </c>
      <c r="H17" s="318">
        <f t="shared" si="0"/>
        <v>2640.4</v>
      </c>
      <c r="I17" s="318">
        <f t="shared" si="0"/>
        <v>2844.8</v>
      </c>
      <c r="J17" s="313"/>
      <c r="K17" s="313"/>
      <c r="L17" s="313"/>
      <c r="M17" s="285" t="s">
        <v>58</v>
      </c>
      <c r="N17" s="285">
        <f>(55-45)/(LN((55-20)/(45-20)))</f>
        <v>29.72013411988462</v>
      </c>
      <c r="O17" s="319"/>
    </row>
    <row r="18" spans="1:15" ht="12.75">
      <c r="A18" s="293">
        <v>800</v>
      </c>
      <c r="B18" s="318">
        <f>B$5*A18/1000</f>
        <v>2094.4</v>
      </c>
      <c r="C18" s="318">
        <f t="shared" si="0"/>
        <v>2240</v>
      </c>
      <c r="D18" s="318">
        <f t="shared" si="0"/>
        <v>2396.8</v>
      </c>
      <c r="E18" s="318">
        <f t="shared" si="0"/>
        <v>2566.4</v>
      </c>
      <c r="F18" s="318">
        <f t="shared" si="0"/>
        <v>2561.6</v>
      </c>
      <c r="G18" s="318">
        <f t="shared" si="0"/>
        <v>2788.8</v>
      </c>
      <c r="H18" s="318">
        <f t="shared" si="0"/>
        <v>3017.6</v>
      </c>
      <c r="I18" s="318">
        <f t="shared" si="0"/>
        <v>3251.2</v>
      </c>
      <c r="J18" s="313"/>
      <c r="K18" s="313"/>
      <c r="L18" s="319"/>
      <c r="M18" s="285" t="s">
        <v>59</v>
      </c>
      <c r="N18" s="285">
        <f>(75-65)/(LN((75-20)/(65-20)))</f>
        <v>49.83288654563971</v>
      </c>
      <c r="O18" s="285"/>
    </row>
    <row r="19" spans="1:15" ht="12.75">
      <c r="A19" s="322"/>
      <c r="B19" s="323"/>
      <c r="C19" s="323"/>
      <c r="D19" s="323"/>
      <c r="E19" s="324"/>
      <c r="H19" s="292"/>
      <c r="I19" s="313"/>
      <c r="J19" s="313"/>
      <c r="K19" s="313"/>
      <c r="L19" s="319"/>
      <c r="M19" s="285" t="s">
        <v>60</v>
      </c>
      <c r="N19" s="325">
        <f>N17/N18</f>
        <v>0.5963959983065656</v>
      </c>
      <c r="O19" s="285"/>
    </row>
    <row r="20" spans="1:15" ht="12.75">
      <c r="A20" s="326" t="s">
        <v>62</v>
      </c>
      <c r="B20" s="327" t="s">
        <v>55</v>
      </c>
      <c r="C20" s="327"/>
      <c r="D20" s="327"/>
      <c r="E20" s="292"/>
      <c r="F20" s="292"/>
      <c r="G20" s="292"/>
      <c r="H20" s="292"/>
      <c r="I20" s="313"/>
      <c r="J20" s="313"/>
      <c r="K20" s="313"/>
      <c r="L20" s="319"/>
      <c r="M20" s="285"/>
      <c r="N20" s="285" t="s">
        <v>63</v>
      </c>
      <c r="O20" s="285"/>
    </row>
    <row r="21" spans="1:15" ht="12.75">
      <c r="A21" s="293" t="s">
        <v>57</v>
      </c>
      <c r="B21" s="314"/>
      <c r="C21" s="314"/>
      <c r="D21" s="314"/>
      <c r="E21" s="315"/>
      <c r="F21" s="316"/>
      <c r="G21" s="316"/>
      <c r="H21" s="315"/>
      <c r="I21" s="317"/>
      <c r="J21" s="313"/>
      <c r="K21" s="313"/>
      <c r="L21" s="319"/>
      <c r="M21" s="285" t="s">
        <v>58</v>
      </c>
      <c r="N21" s="285">
        <f>(90-70)/(LN((90-20)/(70-20)))</f>
        <v>59.44026823976924</v>
      </c>
      <c r="O21" s="319"/>
    </row>
    <row r="22" spans="1:15" ht="12.75">
      <c r="A22" s="293">
        <v>400</v>
      </c>
      <c r="B22" s="318">
        <f aca="true" t="shared" si="1" ref="B22:I26">B$8*$A22/1000</f>
        <v>1324</v>
      </c>
      <c r="C22" s="318">
        <f t="shared" si="1"/>
        <v>1420.8</v>
      </c>
      <c r="D22" s="318">
        <f t="shared" si="1"/>
        <v>1523.2</v>
      </c>
      <c r="E22" s="318">
        <f t="shared" si="1"/>
        <v>1660</v>
      </c>
      <c r="F22" s="318">
        <f t="shared" si="1"/>
        <v>1639.2</v>
      </c>
      <c r="G22" s="318">
        <f t="shared" si="1"/>
        <v>1797.2</v>
      </c>
      <c r="H22" s="318">
        <f t="shared" si="1"/>
        <v>1958.8</v>
      </c>
      <c r="I22" s="318">
        <f t="shared" si="1"/>
        <v>2062.4</v>
      </c>
      <c r="J22" s="313"/>
      <c r="K22" s="313"/>
      <c r="L22" s="313"/>
      <c r="M22" s="285" t="s">
        <v>59</v>
      </c>
      <c r="N22" s="285">
        <f>(75-65)/(LN((75-20)/(65-20)))</f>
        <v>49.83288654563971</v>
      </c>
      <c r="O22" s="328"/>
    </row>
    <row r="23" spans="1:15" ht="12.75">
      <c r="A23" s="293">
        <v>500</v>
      </c>
      <c r="B23" s="318">
        <f t="shared" si="1"/>
        <v>1655</v>
      </c>
      <c r="C23" s="318">
        <f t="shared" si="1"/>
        <v>1776</v>
      </c>
      <c r="D23" s="318">
        <f t="shared" si="1"/>
        <v>1904</v>
      </c>
      <c r="E23" s="318">
        <f t="shared" si="1"/>
        <v>2075</v>
      </c>
      <c r="F23" s="318">
        <f t="shared" si="1"/>
        <v>2049</v>
      </c>
      <c r="G23" s="318">
        <f t="shared" si="1"/>
        <v>2246.5</v>
      </c>
      <c r="H23" s="318">
        <f t="shared" si="1"/>
        <v>2448.5</v>
      </c>
      <c r="I23" s="318">
        <f t="shared" si="1"/>
        <v>2578</v>
      </c>
      <c r="J23" s="313"/>
      <c r="K23" s="313"/>
      <c r="L23" s="313"/>
      <c r="M23" s="285" t="s">
        <v>60</v>
      </c>
      <c r="N23" s="329">
        <f>N21/N22</f>
        <v>1.1927919966131313</v>
      </c>
      <c r="O23" s="285"/>
    </row>
    <row r="24" spans="1:15" ht="12.75">
      <c r="A24" s="293">
        <v>600</v>
      </c>
      <c r="B24" s="318">
        <f t="shared" si="1"/>
        <v>1986</v>
      </c>
      <c r="C24" s="318">
        <f t="shared" si="1"/>
        <v>2131.2</v>
      </c>
      <c r="D24" s="318">
        <f t="shared" si="1"/>
        <v>2284.8</v>
      </c>
      <c r="E24" s="318">
        <f t="shared" si="1"/>
        <v>2490</v>
      </c>
      <c r="F24" s="318">
        <f t="shared" si="1"/>
        <v>2458.8</v>
      </c>
      <c r="G24" s="318">
        <f t="shared" si="1"/>
        <v>2695.8</v>
      </c>
      <c r="H24" s="318">
        <f t="shared" si="1"/>
        <v>2938.2</v>
      </c>
      <c r="I24" s="318">
        <f t="shared" si="1"/>
        <v>3093.6</v>
      </c>
      <c r="J24" s="313"/>
      <c r="K24" s="313"/>
      <c r="L24" s="319"/>
      <c r="M24" s="285"/>
      <c r="N24" s="285" t="s">
        <v>64</v>
      </c>
      <c r="O24" s="285"/>
    </row>
    <row r="25" spans="1:15" ht="12.75">
      <c r="A25" s="293">
        <v>700</v>
      </c>
      <c r="B25" s="318">
        <f t="shared" si="1"/>
        <v>2317</v>
      </c>
      <c r="C25" s="318">
        <f t="shared" si="1"/>
        <v>2486.4</v>
      </c>
      <c r="D25" s="318">
        <f t="shared" si="1"/>
        <v>2665.6</v>
      </c>
      <c r="E25" s="318">
        <f t="shared" si="1"/>
        <v>2905</v>
      </c>
      <c r="F25" s="318">
        <f t="shared" si="1"/>
        <v>2868.6</v>
      </c>
      <c r="G25" s="318">
        <f t="shared" si="1"/>
        <v>3145.1</v>
      </c>
      <c r="H25" s="318">
        <f t="shared" si="1"/>
        <v>3427.9</v>
      </c>
      <c r="I25" s="318">
        <f t="shared" si="1"/>
        <v>3609.2</v>
      </c>
      <c r="J25" s="313"/>
      <c r="K25" s="313"/>
      <c r="L25" s="319"/>
      <c r="M25" s="285" t="s">
        <v>58</v>
      </c>
      <c r="N25" s="285">
        <f>(70-55)/(LN((70-20)/(55-20)))</f>
        <v>42.05509878085694</v>
      </c>
      <c r="O25" s="285"/>
    </row>
    <row r="26" spans="1:15" ht="12.75">
      <c r="A26" s="293">
        <v>800</v>
      </c>
      <c r="B26" s="318">
        <f t="shared" si="1"/>
        <v>2648</v>
      </c>
      <c r="C26" s="318">
        <f t="shared" si="1"/>
        <v>2841.6</v>
      </c>
      <c r="D26" s="318">
        <f t="shared" si="1"/>
        <v>3046.4</v>
      </c>
      <c r="E26" s="318">
        <f t="shared" si="1"/>
        <v>3320</v>
      </c>
      <c r="F26" s="318">
        <f t="shared" si="1"/>
        <v>3278.4</v>
      </c>
      <c r="G26" s="318">
        <f t="shared" si="1"/>
        <v>3594.4</v>
      </c>
      <c r="H26" s="318">
        <f t="shared" si="1"/>
        <v>3917.6</v>
      </c>
      <c r="I26" s="318">
        <f t="shared" si="1"/>
        <v>4124.8</v>
      </c>
      <c r="J26" s="313"/>
      <c r="K26" s="313"/>
      <c r="L26" s="313"/>
      <c r="M26" s="285" t="s">
        <v>59</v>
      </c>
      <c r="N26" s="285">
        <f>(75-65)/(LN((75-20)/(65-20)))</f>
        <v>49.83288654563971</v>
      </c>
      <c r="O26" s="328"/>
    </row>
    <row r="27" spans="1:15" ht="12.75">
      <c r="A27" s="330"/>
      <c r="B27" s="327"/>
      <c r="C27" s="327"/>
      <c r="D27" s="327"/>
      <c r="E27" s="331"/>
      <c r="F27" s="292"/>
      <c r="G27" s="292"/>
      <c r="H27" s="292"/>
      <c r="I27" s="313"/>
      <c r="J27" s="313"/>
      <c r="K27" s="313"/>
      <c r="L27" s="313"/>
      <c r="M27" s="285" t="s">
        <v>60</v>
      </c>
      <c r="N27" s="332">
        <f>N25/N26</f>
        <v>0.843922592008403</v>
      </c>
      <c r="O27" s="319"/>
    </row>
    <row r="28" spans="1:15" ht="12.75">
      <c r="A28" s="326" t="s">
        <v>65</v>
      </c>
      <c r="B28" s="327" t="s">
        <v>55</v>
      </c>
      <c r="C28" s="327"/>
      <c r="D28" s="327"/>
      <c r="E28" s="292"/>
      <c r="F28" s="292"/>
      <c r="G28" s="292"/>
      <c r="H28" s="292"/>
      <c r="I28" s="313"/>
      <c r="J28" s="313"/>
      <c r="K28" s="313"/>
      <c r="L28" s="319"/>
      <c r="M28" s="285"/>
      <c r="N28" s="285" t="s">
        <v>66</v>
      </c>
      <c r="O28" s="285"/>
    </row>
    <row r="29" spans="1:15" ht="12.75">
      <c r="A29" s="293" t="s">
        <v>57</v>
      </c>
      <c r="B29" s="314"/>
      <c r="C29" s="314"/>
      <c r="D29" s="314"/>
      <c r="E29" s="315"/>
      <c r="F29" s="316"/>
      <c r="G29" s="316"/>
      <c r="H29" s="315"/>
      <c r="I29" s="317"/>
      <c r="J29" s="313"/>
      <c r="K29" s="313"/>
      <c r="L29" s="319"/>
      <c r="M29" s="285" t="s">
        <v>58</v>
      </c>
      <c r="N29" s="285">
        <f>(45-35)/(LN((45-20)/(35-20)))</f>
        <v>19.576151889712175</v>
      </c>
      <c r="O29" s="285"/>
    </row>
    <row r="30" spans="1:15" ht="12.75">
      <c r="A30" s="293">
        <v>400</v>
      </c>
      <c r="B30" s="318">
        <f aca="true" t="shared" si="2" ref="B30:I34">B$9*$A30/1000</f>
        <v>835.6</v>
      </c>
      <c r="C30" s="318">
        <f t="shared" si="2"/>
        <v>890.8</v>
      </c>
      <c r="D30" s="318">
        <f t="shared" si="2"/>
        <v>951.6</v>
      </c>
      <c r="E30" s="318">
        <f t="shared" si="2"/>
        <v>1001.6</v>
      </c>
      <c r="F30" s="318">
        <f t="shared" si="2"/>
        <v>1010</v>
      </c>
      <c r="G30" s="318">
        <f t="shared" si="2"/>
        <v>1092</v>
      </c>
      <c r="H30" s="318">
        <f t="shared" si="2"/>
        <v>1173.6</v>
      </c>
      <c r="I30" s="318">
        <f t="shared" si="2"/>
        <v>1292.8</v>
      </c>
      <c r="J30" s="313"/>
      <c r="K30" s="313"/>
      <c r="L30" s="319"/>
      <c r="M30" s="285" t="s">
        <v>59</v>
      </c>
      <c r="N30" s="285">
        <f>(75-65)/(LN((75-20)/(65-20)))</f>
        <v>49.83288654563971</v>
      </c>
      <c r="O30" s="285"/>
    </row>
    <row r="31" spans="1:15" ht="12.75">
      <c r="A31" s="293">
        <v>500</v>
      </c>
      <c r="B31" s="318">
        <f t="shared" si="2"/>
        <v>1044.5</v>
      </c>
      <c r="C31" s="318">
        <f t="shared" si="2"/>
        <v>1113.5</v>
      </c>
      <c r="D31" s="318">
        <f t="shared" si="2"/>
        <v>1189.5</v>
      </c>
      <c r="E31" s="318">
        <f t="shared" si="2"/>
        <v>1252</v>
      </c>
      <c r="F31" s="318">
        <f t="shared" si="2"/>
        <v>1262.5</v>
      </c>
      <c r="G31" s="318">
        <f t="shared" si="2"/>
        <v>1365</v>
      </c>
      <c r="H31" s="318">
        <f t="shared" si="2"/>
        <v>1467</v>
      </c>
      <c r="I31" s="318">
        <f t="shared" si="2"/>
        <v>1616</v>
      </c>
      <c r="J31" s="313"/>
      <c r="K31" s="313"/>
      <c r="L31" s="319"/>
      <c r="M31" s="285" t="s">
        <v>60</v>
      </c>
      <c r="N31" s="333">
        <f>N29/N30</f>
        <v>0.39283600141812486</v>
      </c>
      <c r="O31" s="319"/>
    </row>
    <row r="32" spans="1:15" ht="12.75">
      <c r="A32" s="293">
        <v>600</v>
      </c>
      <c r="B32" s="318">
        <f t="shared" si="2"/>
        <v>1253.4</v>
      </c>
      <c r="C32" s="318">
        <f t="shared" si="2"/>
        <v>1336.2</v>
      </c>
      <c r="D32" s="318">
        <f t="shared" si="2"/>
        <v>1427.4</v>
      </c>
      <c r="E32" s="318">
        <f t="shared" si="2"/>
        <v>1502.4</v>
      </c>
      <c r="F32" s="318">
        <f t="shared" si="2"/>
        <v>1515</v>
      </c>
      <c r="G32" s="318">
        <f t="shared" si="2"/>
        <v>1638</v>
      </c>
      <c r="H32" s="318">
        <f t="shared" si="2"/>
        <v>1760.4</v>
      </c>
      <c r="I32" s="318">
        <f t="shared" si="2"/>
        <v>1939.2</v>
      </c>
      <c r="J32" s="313"/>
      <c r="K32" s="313"/>
      <c r="L32" s="319"/>
      <c r="M32" s="334"/>
      <c r="N32" s="328"/>
      <c r="O32" s="328"/>
    </row>
    <row r="33" spans="1:15" ht="12.75">
      <c r="A33" s="293">
        <v>700</v>
      </c>
      <c r="B33" s="318">
        <f t="shared" si="2"/>
        <v>1462.3</v>
      </c>
      <c r="C33" s="318">
        <f t="shared" si="2"/>
        <v>1558.9</v>
      </c>
      <c r="D33" s="318">
        <f t="shared" si="2"/>
        <v>1665.3</v>
      </c>
      <c r="E33" s="318">
        <f t="shared" si="2"/>
        <v>1752.8</v>
      </c>
      <c r="F33" s="318">
        <f t="shared" si="2"/>
        <v>1767.5</v>
      </c>
      <c r="G33" s="318">
        <f t="shared" si="2"/>
        <v>1911</v>
      </c>
      <c r="H33" s="318">
        <f t="shared" si="2"/>
        <v>2053.8</v>
      </c>
      <c r="I33" s="318">
        <f t="shared" si="2"/>
        <v>2262.4</v>
      </c>
      <c r="J33" s="313"/>
      <c r="K33" s="313"/>
      <c r="L33" s="319"/>
      <c r="M33" s="334"/>
      <c r="N33" s="285"/>
      <c r="O33" s="285"/>
    </row>
    <row r="34" spans="1:15" ht="12.75">
      <c r="A34" s="293">
        <v>800</v>
      </c>
      <c r="B34" s="318">
        <f t="shared" si="2"/>
        <v>1671.2</v>
      </c>
      <c r="C34" s="318">
        <f t="shared" si="2"/>
        <v>1781.6</v>
      </c>
      <c r="D34" s="318">
        <f t="shared" si="2"/>
        <v>1903.2</v>
      </c>
      <c r="E34" s="318">
        <f t="shared" si="2"/>
        <v>2003.2</v>
      </c>
      <c r="F34" s="318">
        <f t="shared" si="2"/>
        <v>2020</v>
      </c>
      <c r="G34" s="318">
        <f t="shared" si="2"/>
        <v>2184</v>
      </c>
      <c r="H34" s="318">
        <f t="shared" si="2"/>
        <v>2347.2</v>
      </c>
      <c r="I34" s="318">
        <f t="shared" si="2"/>
        <v>2585.6</v>
      </c>
      <c r="J34" s="313"/>
      <c r="K34" s="313"/>
      <c r="L34" s="319"/>
      <c r="M34" s="334"/>
      <c r="N34" s="285"/>
      <c r="O34" s="285"/>
    </row>
    <row r="35" spans="10:15" ht="12.75">
      <c r="J35" s="313"/>
      <c r="K35" s="313"/>
      <c r="L35" s="319"/>
      <c r="M35" s="334"/>
      <c r="N35" s="285"/>
      <c r="O35" s="285"/>
    </row>
    <row r="36" spans="1:15" ht="12.75">
      <c r="A36" s="326" t="s">
        <v>67</v>
      </c>
      <c r="B36" s="327" t="s">
        <v>55</v>
      </c>
      <c r="C36" s="327"/>
      <c r="D36" s="327"/>
      <c r="E36" s="292"/>
      <c r="F36" s="292"/>
      <c r="G36" s="292"/>
      <c r="H36" s="292"/>
      <c r="I36" s="313"/>
      <c r="J36" s="313"/>
      <c r="K36" s="313"/>
      <c r="L36" s="313"/>
      <c r="M36" s="334"/>
      <c r="N36" s="328"/>
      <c r="O36" s="328"/>
    </row>
    <row r="37" spans="1:15" ht="12.75">
      <c r="A37" s="293" t="s">
        <v>57</v>
      </c>
      <c r="B37" s="314"/>
      <c r="C37" s="314"/>
      <c r="D37" s="314"/>
      <c r="E37" s="315"/>
      <c r="F37" s="316"/>
      <c r="G37" s="316"/>
      <c r="H37" s="315"/>
      <c r="I37" s="317"/>
      <c r="J37" s="313"/>
      <c r="K37" s="313"/>
      <c r="L37" s="313"/>
      <c r="M37" s="334"/>
      <c r="N37" s="319"/>
      <c r="O37" s="319"/>
    </row>
    <row r="38" spans="1:15" ht="12.75">
      <c r="A38" s="293">
        <v>400</v>
      </c>
      <c r="B38" s="318">
        <f>B$7*$A38/1000</f>
        <v>526.8</v>
      </c>
      <c r="C38" s="318">
        <f aca="true" t="shared" si="3" ref="C38:I42">C$7*$A38/1000</f>
        <v>557.6</v>
      </c>
      <c r="D38" s="318">
        <f t="shared" si="3"/>
        <v>593.2</v>
      </c>
      <c r="E38" s="318">
        <f t="shared" si="3"/>
        <v>603.2</v>
      </c>
      <c r="F38" s="318">
        <f t="shared" si="3"/>
        <v>621.2</v>
      </c>
      <c r="G38" s="318">
        <f t="shared" si="3"/>
        <v>662.4</v>
      </c>
      <c r="H38" s="318">
        <f t="shared" si="3"/>
        <v>702</v>
      </c>
      <c r="I38" s="318">
        <f t="shared" si="3"/>
        <v>809.2</v>
      </c>
      <c r="J38" s="313"/>
      <c r="K38" s="313"/>
      <c r="L38" s="313"/>
      <c r="M38" s="334"/>
      <c r="N38" s="285"/>
      <c r="O38" s="285"/>
    </row>
    <row r="39" spans="1:15" ht="12.75">
      <c r="A39" s="293">
        <v>500</v>
      </c>
      <c r="B39" s="318">
        <f>B$7*$A39/1000</f>
        <v>658.5</v>
      </c>
      <c r="C39" s="318">
        <f t="shared" si="3"/>
        <v>697</v>
      </c>
      <c r="D39" s="318">
        <f t="shared" si="3"/>
        <v>741.5</v>
      </c>
      <c r="E39" s="318">
        <f t="shared" si="3"/>
        <v>754</v>
      </c>
      <c r="F39" s="318">
        <f t="shared" si="3"/>
        <v>776.5</v>
      </c>
      <c r="G39" s="318">
        <f t="shared" si="3"/>
        <v>828</v>
      </c>
      <c r="H39" s="318">
        <f t="shared" si="3"/>
        <v>877.5</v>
      </c>
      <c r="I39" s="318">
        <f t="shared" si="3"/>
        <v>1011.5</v>
      </c>
      <c r="J39" s="313"/>
      <c r="K39" s="313"/>
      <c r="L39" s="313"/>
      <c r="M39" s="334"/>
      <c r="N39" s="285"/>
      <c r="O39" s="285"/>
    </row>
    <row r="40" spans="1:15" ht="12.75">
      <c r="A40" s="293">
        <v>600</v>
      </c>
      <c r="B40" s="318">
        <f>B$7*$A40/1000</f>
        <v>790.2</v>
      </c>
      <c r="C40" s="318">
        <f t="shared" si="3"/>
        <v>836.4</v>
      </c>
      <c r="D40" s="318">
        <f t="shared" si="3"/>
        <v>889.8</v>
      </c>
      <c r="E40" s="318">
        <f t="shared" si="3"/>
        <v>904.8</v>
      </c>
      <c r="F40" s="318">
        <f t="shared" si="3"/>
        <v>931.8</v>
      </c>
      <c r="G40" s="318">
        <f t="shared" si="3"/>
        <v>993.6</v>
      </c>
      <c r="H40" s="318">
        <f t="shared" si="3"/>
        <v>1053</v>
      </c>
      <c r="I40" s="318">
        <f t="shared" si="3"/>
        <v>1213.8</v>
      </c>
      <c r="J40" s="313"/>
      <c r="K40" s="313"/>
      <c r="L40" s="313"/>
      <c r="M40" s="334"/>
      <c r="N40" s="285"/>
      <c r="O40" s="285"/>
    </row>
    <row r="41" spans="1:15" ht="12.75">
      <c r="A41" s="293">
        <v>700</v>
      </c>
      <c r="B41" s="318">
        <f>B$7*$A41/1000</f>
        <v>921.9</v>
      </c>
      <c r="C41" s="318">
        <f t="shared" si="3"/>
        <v>975.8</v>
      </c>
      <c r="D41" s="318">
        <f t="shared" si="3"/>
        <v>1038.1</v>
      </c>
      <c r="E41" s="318">
        <f t="shared" si="3"/>
        <v>1055.6</v>
      </c>
      <c r="F41" s="318">
        <f t="shared" si="3"/>
        <v>1087.1</v>
      </c>
      <c r="G41" s="318">
        <f t="shared" si="3"/>
        <v>1159.2</v>
      </c>
      <c r="H41" s="318">
        <f t="shared" si="3"/>
        <v>1228.5</v>
      </c>
      <c r="I41" s="318">
        <f t="shared" si="3"/>
        <v>1416.1</v>
      </c>
      <c r="J41" s="313"/>
      <c r="K41" s="313"/>
      <c r="L41" s="313"/>
      <c r="M41" s="334"/>
      <c r="N41" s="319"/>
      <c r="O41" s="319"/>
    </row>
    <row r="42" spans="1:15" ht="12.75">
      <c r="A42" s="293">
        <v>800</v>
      </c>
      <c r="B42" s="318">
        <f>B$7*$A42/1000</f>
        <v>1053.6</v>
      </c>
      <c r="C42" s="318">
        <f t="shared" si="3"/>
        <v>1115.2</v>
      </c>
      <c r="D42" s="318">
        <f t="shared" si="3"/>
        <v>1186.4</v>
      </c>
      <c r="E42" s="318">
        <f t="shared" si="3"/>
        <v>1206.4</v>
      </c>
      <c r="F42" s="318">
        <f t="shared" si="3"/>
        <v>1242.4</v>
      </c>
      <c r="G42" s="318">
        <f t="shared" si="3"/>
        <v>1324.8</v>
      </c>
      <c r="H42" s="318">
        <f t="shared" si="3"/>
        <v>1404</v>
      </c>
      <c r="I42" s="318">
        <f t="shared" si="3"/>
        <v>1618.4</v>
      </c>
      <c r="J42" s="313"/>
      <c r="K42" s="313"/>
      <c r="L42" s="313"/>
      <c r="M42" s="334"/>
      <c r="N42" s="328"/>
      <c r="O42" s="328"/>
    </row>
    <row r="43" spans="1:15" ht="12.75">
      <c r="A43" s="330"/>
      <c r="B43" s="327"/>
      <c r="C43" s="327"/>
      <c r="D43" s="327"/>
      <c r="E43" s="292"/>
      <c r="F43" s="292"/>
      <c r="G43" s="292"/>
      <c r="H43" s="292"/>
      <c r="I43" s="313"/>
      <c r="J43" s="313"/>
      <c r="K43" s="313"/>
      <c r="L43" s="313"/>
      <c r="M43" s="334"/>
      <c r="N43" s="319"/>
      <c r="O43" s="319"/>
    </row>
    <row r="44" spans="1:15" ht="12.75">
      <c r="A44" s="330"/>
      <c r="B44" s="327"/>
      <c r="C44" s="327"/>
      <c r="D44" s="327"/>
      <c r="E44" s="331"/>
      <c r="F44" s="292"/>
      <c r="G44" s="292"/>
      <c r="H44" s="292"/>
      <c r="I44" s="319"/>
      <c r="J44" s="319"/>
      <c r="K44" s="313"/>
      <c r="L44" s="319"/>
      <c r="M44" s="334"/>
      <c r="N44" s="328"/>
      <c r="O44" s="328"/>
    </row>
    <row r="45" spans="1:15" ht="12.75">
      <c r="A45" s="330"/>
      <c r="B45" s="327"/>
      <c r="C45" s="327"/>
      <c r="D45" s="327"/>
      <c r="E45" s="292"/>
      <c r="F45" s="292"/>
      <c r="G45" s="292"/>
      <c r="H45" s="292"/>
      <c r="I45" s="319"/>
      <c r="J45" s="319"/>
      <c r="K45" s="313"/>
      <c r="L45" s="319"/>
      <c r="M45" s="334"/>
      <c r="N45" s="319"/>
      <c r="O45" s="319"/>
    </row>
    <row r="46" spans="1:15" ht="12.75">
      <c r="A46" s="330"/>
      <c r="B46" s="327"/>
      <c r="C46" s="327"/>
      <c r="D46" s="327"/>
      <c r="E46" s="331"/>
      <c r="F46" s="292"/>
      <c r="G46" s="292"/>
      <c r="H46" s="292"/>
      <c r="I46" s="319"/>
      <c r="J46" s="319"/>
      <c r="K46" s="313"/>
      <c r="L46" s="319"/>
      <c r="M46" s="334"/>
      <c r="N46" s="328"/>
      <c r="O46" s="328"/>
    </row>
    <row r="47" spans="1:13" ht="12.75">
      <c r="A47" s="326"/>
      <c r="B47" s="292"/>
      <c r="C47" s="327"/>
      <c r="D47" s="292"/>
      <c r="E47" s="292"/>
      <c r="F47" s="292"/>
      <c r="G47" s="292"/>
      <c r="H47" s="292"/>
      <c r="I47" s="319"/>
      <c r="J47" s="319"/>
      <c r="K47" s="319"/>
      <c r="L47" s="319"/>
      <c r="M47" s="336"/>
    </row>
    <row r="48" spans="1:13" ht="12.75">
      <c r="A48" s="330"/>
      <c r="B48" s="327"/>
      <c r="C48" s="327"/>
      <c r="D48" s="327"/>
      <c r="E48" s="331"/>
      <c r="F48" s="292"/>
      <c r="G48" s="292"/>
      <c r="H48" s="292"/>
      <c r="I48" s="319"/>
      <c r="J48" s="319"/>
      <c r="K48" s="313"/>
      <c r="L48" s="319"/>
      <c r="M48" s="334"/>
    </row>
    <row r="49" spans="1:13" ht="12.75">
      <c r="A49" s="326"/>
      <c r="B49" s="292"/>
      <c r="C49" s="327"/>
      <c r="D49" s="292"/>
      <c r="E49" s="292"/>
      <c r="F49" s="292"/>
      <c r="G49" s="292"/>
      <c r="H49" s="292"/>
      <c r="I49" s="319"/>
      <c r="J49" s="319"/>
      <c r="K49" s="319"/>
      <c r="L49" s="319"/>
      <c r="M49" s="336"/>
    </row>
    <row r="50" spans="1:13" ht="12.75">
      <c r="A50" s="330"/>
      <c r="B50" s="327"/>
      <c r="C50" s="327"/>
      <c r="D50" s="327"/>
      <c r="E50" s="331"/>
      <c r="F50" s="292"/>
      <c r="G50" s="292"/>
      <c r="H50" s="292"/>
      <c r="I50" s="319"/>
      <c r="J50" s="319"/>
      <c r="K50" s="313"/>
      <c r="L50" s="319"/>
      <c r="M50" s="334"/>
    </row>
    <row r="51" spans="1:13" ht="12.75">
      <c r="A51" s="326"/>
      <c r="B51" s="292"/>
      <c r="C51" s="292"/>
      <c r="D51" s="292"/>
      <c r="E51" s="292"/>
      <c r="F51" s="292"/>
      <c r="G51" s="292"/>
      <c r="H51" s="292"/>
      <c r="I51" s="319"/>
      <c r="J51" s="319"/>
      <c r="K51" s="319"/>
      <c r="L51" s="319"/>
      <c r="M51" s="336"/>
    </row>
    <row r="52" spans="1:13" ht="12.75">
      <c r="A52" s="330"/>
      <c r="B52" s="327"/>
      <c r="C52" s="327"/>
      <c r="D52" s="327"/>
      <c r="E52" s="331"/>
      <c r="F52" s="292"/>
      <c r="G52" s="292"/>
      <c r="H52" s="292"/>
      <c r="I52" s="319"/>
      <c r="J52" s="319"/>
      <c r="K52" s="313"/>
      <c r="L52" s="319"/>
      <c r="M52" s="334"/>
    </row>
    <row r="53" spans="1:13" ht="12.75">
      <c r="A53" s="326"/>
      <c r="B53" s="292"/>
      <c r="C53" s="327"/>
      <c r="D53" s="292"/>
      <c r="E53" s="292"/>
      <c r="F53" s="292"/>
      <c r="G53" s="292"/>
      <c r="H53" s="292"/>
      <c r="I53" s="319"/>
      <c r="J53" s="319"/>
      <c r="K53" s="319"/>
      <c r="L53" s="319"/>
      <c r="M53" s="336"/>
    </row>
    <row r="54" spans="1:13" ht="12.75">
      <c r="A54" s="330"/>
      <c r="B54" s="327"/>
      <c r="C54" s="327"/>
      <c r="D54" s="327"/>
      <c r="E54" s="331"/>
      <c r="F54" s="292"/>
      <c r="G54" s="292"/>
      <c r="H54" s="292"/>
      <c r="I54" s="319"/>
      <c r="J54" s="319"/>
      <c r="K54" s="313"/>
      <c r="L54" s="319"/>
      <c r="M54" s="334"/>
    </row>
    <row r="55" spans="1:13" ht="12.75">
      <c r="A55" s="326"/>
      <c r="B55" s="292"/>
      <c r="C55" s="327"/>
      <c r="D55" s="292"/>
      <c r="E55" s="292"/>
      <c r="F55" s="292"/>
      <c r="G55" s="292"/>
      <c r="H55" s="292"/>
      <c r="I55" s="319"/>
      <c r="J55" s="319"/>
      <c r="K55" s="319"/>
      <c r="L55" s="319"/>
      <c r="M55" s="336"/>
    </row>
    <row r="56" spans="1:13" ht="12.75">
      <c r="A56" s="330"/>
      <c r="B56" s="327"/>
      <c r="C56" s="327"/>
      <c r="D56" s="327"/>
      <c r="E56" s="331"/>
      <c r="F56" s="292"/>
      <c r="G56" s="292"/>
      <c r="H56" s="292"/>
      <c r="I56" s="319"/>
      <c r="J56" s="319"/>
      <c r="K56" s="313"/>
      <c r="L56" s="319"/>
      <c r="M56" s="334"/>
    </row>
    <row r="57" spans="1:13" ht="12.75">
      <c r="A57" s="326"/>
      <c r="B57" s="292"/>
      <c r="C57" s="327"/>
      <c r="D57" s="292"/>
      <c r="E57" s="292"/>
      <c r="F57" s="292"/>
      <c r="G57" s="292"/>
      <c r="H57" s="292"/>
      <c r="I57" s="319"/>
      <c r="J57" s="319"/>
      <c r="K57" s="319"/>
      <c r="L57" s="319"/>
      <c r="M57" s="336"/>
    </row>
    <row r="58" spans="1:13" ht="12.75">
      <c r="A58" s="330"/>
      <c r="B58" s="327"/>
      <c r="C58" s="327"/>
      <c r="D58" s="327"/>
      <c r="E58" s="331"/>
      <c r="F58" s="292"/>
      <c r="G58" s="292"/>
      <c r="H58" s="292"/>
      <c r="I58" s="319"/>
      <c r="J58" s="319"/>
      <c r="K58" s="313"/>
      <c r="L58" s="319"/>
      <c r="M58" s="334"/>
    </row>
    <row r="59" spans="1:13" ht="12.75">
      <c r="A59" s="326"/>
      <c r="B59" s="292"/>
      <c r="C59" s="327"/>
      <c r="D59" s="292"/>
      <c r="E59" s="292"/>
      <c r="F59" s="292"/>
      <c r="G59" s="292"/>
      <c r="H59" s="292"/>
      <c r="I59" s="319"/>
      <c r="J59" s="319"/>
      <c r="K59" s="319"/>
      <c r="L59" s="319"/>
      <c r="M59" s="336"/>
    </row>
    <row r="60" spans="1:13" ht="12.75">
      <c r="A60" s="330"/>
      <c r="B60" s="327"/>
      <c r="C60" s="327"/>
      <c r="D60" s="327"/>
      <c r="E60" s="331"/>
      <c r="F60" s="292"/>
      <c r="G60" s="292"/>
      <c r="H60" s="292"/>
      <c r="I60" s="319"/>
      <c r="J60" s="319"/>
      <c r="K60" s="313"/>
      <c r="L60" s="319"/>
      <c r="M60" s="334"/>
    </row>
    <row r="61" spans="1:13" ht="12.75">
      <c r="A61" s="326"/>
      <c r="B61" s="292"/>
      <c r="C61" s="292"/>
      <c r="D61" s="292"/>
      <c r="E61" s="292"/>
      <c r="F61" s="292"/>
      <c r="G61" s="292"/>
      <c r="H61" s="292"/>
      <c r="I61" s="319"/>
      <c r="J61" s="319"/>
      <c r="K61" s="319"/>
      <c r="L61" s="319"/>
      <c r="M61" s="292"/>
    </row>
    <row r="62" spans="1:13" ht="12.75">
      <c r="A62" s="284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337"/>
      <c r="M62" s="285"/>
    </row>
    <row r="63" spans="1:12" ht="12.75">
      <c r="A63" s="284"/>
      <c r="B63" s="285"/>
      <c r="C63" s="285"/>
      <c r="D63" s="285"/>
      <c r="E63" s="285"/>
      <c r="L63" s="338"/>
    </row>
    <row r="64" spans="1:12" ht="12.75">
      <c r="A64" s="284"/>
      <c r="B64" s="285"/>
      <c r="C64" s="285"/>
      <c r="D64" s="285"/>
      <c r="E64" s="285"/>
      <c r="L64" s="338"/>
    </row>
    <row r="65" ht="12.75">
      <c r="L65" s="338"/>
    </row>
    <row r="66" ht="12.75">
      <c r="L66" s="338"/>
    </row>
    <row r="67" ht="12.75">
      <c r="L67" s="338"/>
    </row>
    <row r="68" ht="12.75">
      <c r="L68" s="338"/>
    </row>
    <row r="69" ht="12.75">
      <c r="L69" s="338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B3:E3"/>
    <mergeCell ref="F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16.7109375" style="0" bestFit="1" customWidth="1"/>
    <col min="2" max="2" width="12.57421875" style="0" bestFit="1" customWidth="1"/>
    <col min="5" max="5" width="11.57421875" style="0" bestFit="1" customWidth="1"/>
    <col min="9" max="9" width="10.140625" style="0" bestFit="1" customWidth="1"/>
    <col min="13" max="13" width="10.00390625" style="0" bestFit="1" customWidth="1"/>
    <col min="15" max="15" width="9.57421875" style="0" bestFit="1" customWidth="1"/>
  </cols>
  <sheetData>
    <row r="1" spans="1:15" ht="37.5">
      <c r="A1" s="339"/>
      <c r="B1" s="282"/>
      <c r="C1" s="282"/>
      <c r="E1" s="282"/>
      <c r="F1" s="282"/>
      <c r="H1" s="283" t="s">
        <v>68</v>
      </c>
      <c r="I1" s="282"/>
      <c r="J1" s="282"/>
      <c r="K1" s="282"/>
      <c r="L1" s="282"/>
      <c r="M1" s="282"/>
      <c r="N1" s="282"/>
      <c r="O1" s="282"/>
    </row>
    <row r="2" spans="1:15" ht="12.75">
      <c r="A2" s="285"/>
      <c r="B2" s="285"/>
      <c r="C2" s="285"/>
      <c r="D2" s="285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1:15" ht="12.75">
      <c r="A3" s="285"/>
      <c r="B3" s="286" t="s">
        <v>44</v>
      </c>
      <c r="C3" s="287"/>
      <c r="D3" s="287"/>
      <c r="E3" s="288"/>
      <c r="F3" s="286" t="s">
        <v>45</v>
      </c>
      <c r="G3" s="287"/>
      <c r="H3" s="287"/>
      <c r="I3" s="288"/>
      <c r="J3" s="282"/>
      <c r="K3" s="282"/>
      <c r="L3" s="282"/>
      <c r="M3" s="282"/>
      <c r="N3" s="282"/>
      <c r="O3" s="282"/>
    </row>
    <row r="4" spans="1:13" ht="12.75">
      <c r="A4" s="340" t="s">
        <v>46</v>
      </c>
      <c r="B4" s="290">
        <v>1600</v>
      </c>
      <c r="C4" s="290">
        <v>1800</v>
      </c>
      <c r="D4" s="290">
        <v>2000</v>
      </c>
      <c r="E4" s="291">
        <v>2200</v>
      </c>
      <c r="F4" s="290">
        <v>1600</v>
      </c>
      <c r="G4" s="290">
        <v>1800</v>
      </c>
      <c r="H4" s="290">
        <v>2000</v>
      </c>
      <c r="I4" s="290">
        <v>2200</v>
      </c>
      <c r="J4" s="292"/>
      <c r="K4" s="292"/>
      <c r="L4" s="292"/>
      <c r="M4" s="292"/>
    </row>
    <row r="5" spans="1:13" ht="12.75">
      <c r="A5" s="290" t="s">
        <v>47</v>
      </c>
      <c r="B5" s="294">
        <v>2962</v>
      </c>
      <c r="C5" s="294">
        <v>3242</v>
      </c>
      <c r="D5" s="294">
        <v>3516</v>
      </c>
      <c r="E5" s="294">
        <v>3782</v>
      </c>
      <c r="F5" s="294">
        <v>3608</v>
      </c>
      <c r="G5" s="294">
        <v>3896</v>
      </c>
      <c r="H5" s="294">
        <v>4190</v>
      </c>
      <c r="I5" s="294">
        <v>4488</v>
      </c>
      <c r="J5" s="292"/>
      <c r="K5" s="292"/>
      <c r="L5" s="292"/>
      <c r="M5" s="292"/>
    </row>
    <row r="6" spans="1:13" ht="12.75">
      <c r="A6" s="297" t="s">
        <v>48</v>
      </c>
      <c r="B6" s="297">
        <f>ROUND(($N$15)^$B11*$B5,0)</f>
        <v>2186</v>
      </c>
      <c r="C6" s="297">
        <f>ROUND(($N$15)^$C11*$C5,0)</f>
        <v>2398</v>
      </c>
      <c r="D6" s="297">
        <f>ROUND(($N$15)^$D11*$D5,0)</f>
        <v>2612</v>
      </c>
      <c r="E6" s="297">
        <f>ROUND(($N$15)^$E11*$E5,0)</f>
        <v>2785</v>
      </c>
      <c r="F6" s="297">
        <f>ROUND(($N$15)^$F11*$F5,0)</f>
        <v>2645</v>
      </c>
      <c r="G6" s="297">
        <f>ROUND(($N$15)^$G11*$G5,0)</f>
        <v>2869</v>
      </c>
      <c r="H6" s="297">
        <f>ROUND(($N$15)^$H11*$H5,0)</f>
        <v>3106</v>
      </c>
      <c r="I6" s="297">
        <f>ROUND(($N$15)^$I11*$I5,0)</f>
        <v>3238</v>
      </c>
      <c r="J6" s="292"/>
      <c r="K6" s="292"/>
      <c r="L6" s="292"/>
      <c r="M6" s="292"/>
    </row>
    <row r="7" spans="1:13" ht="12.75">
      <c r="A7" s="299" t="s">
        <v>49</v>
      </c>
      <c r="B7" s="299">
        <f>ROUND(($N$19)^$B11*$B5,0)</f>
        <v>1474</v>
      </c>
      <c r="C7" s="299">
        <f>ROUND(($N$19)^$C11*$C5,0)</f>
        <v>1622</v>
      </c>
      <c r="D7" s="299">
        <f>ROUND(($N$19)^$D11*$D5,0)</f>
        <v>1777</v>
      </c>
      <c r="E7" s="299">
        <f>ROUND(($N$19)^$E11*$E5,0)</f>
        <v>1873</v>
      </c>
      <c r="F7" s="299">
        <f>ROUND(($N$19)^$F11*$F5,0)</f>
        <v>1768</v>
      </c>
      <c r="G7" s="299">
        <f>ROUND(($N$19)^$G11*$G5,0)</f>
        <v>1929</v>
      </c>
      <c r="H7" s="299">
        <f>ROUND(($N$19)^$H11*$H5,0)</f>
        <v>2107</v>
      </c>
      <c r="I7" s="299">
        <f>ROUND(($N$19)^$I11*$I5,0)</f>
        <v>2121</v>
      </c>
      <c r="J7" s="292"/>
      <c r="K7" s="292"/>
      <c r="L7" s="292"/>
      <c r="M7" s="292"/>
    </row>
    <row r="8" spans="1:13" ht="12.75">
      <c r="A8" s="302" t="s">
        <v>50</v>
      </c>
      <c r="B8" s="302">
        <f>ROUND(($N$23)^$B11*$B5,0)</f>
        <v>3758</v>
      </c>
      <c r="C8" s="302">
        <f>ROUND(($N$23)^$C11*$C5,0)</f>
        <v>4106</v>
      </c>
      <c r="D8" s="302">
        <f>ROUND(($N$23)^$D11*$D5,0)</f>
        <v>4437</v>
      </c>
      <c r="E8" s="302">
        <f>ROUND(($N$23)^$E11*$E5,0)</f>
        <v>4807</v>
      </c>
      <c r="F8" s="302">
        <f>ROUND(($N$23)^$F11*$F5,0)</f>
        <v>4602</v>
      </c>
      <c r="G8" s="302">
        <f>ROUND(($N$23)^$G11*$G5,0)</f>
        <v>4952</v>
      </c>
      <c r="H8" s="302">
        <f>ROUND(($N$23)^$H11*$H5,0)</f>
        <v>5297</v>
      </c>
      <c r="I8" s="302">
        <f>ROUND(($N$23)^$I11*$I5,0)</f>
        <v>5795</v>
      </c>
      <c r="J8" s="292"/>
      <c r="K8" s="292"/>
      <c r="L8" s="292"/>
      <c r="M8" s="292"/>
    </row>
    <row r="9" spans="1:13" ht="12.75">
      <c r="A9" s="305" t="s">
        <v>51</v>
      </c>
      <c r="B9" s="305">
        <f>ROUND(($N$27)^$B11*$B5,0)</f>
        <v>2356</v>
      </c>
      <c r="C9" s="305">
        <f>ROUND(($N$27)^$C11*$C5,0)</f>
        <v>2583</v>
      </c>
      <c r="D9" s="305">
        <f>ROUND(($N$27)^$D11*$D5,0)</f>
        <v>2810</v>
      </c>
      <c r="E9" s="305">
        <f>ROUND(($N$27)^$E11*$E5,0)</f>
        <v>3003</v>
      </c>
      <c r="F9" s="305">
        <f>ROUND(($N$27)^$F11*$F5,0)</f>
        <v>2855</v>
      </c>
      <c r="G9" s="305">
        <f>ROUND(($N$27)^$G11*$G5,0)</f>
        <v>3093</v>
      </c>
      <c r="H9" s="305">
        <f>ROUND(($N$27)^$H11*$H5,0)</f>
        <v>3343</v>
      </c>
      <c r="I9" s="305">
        <f>ROUND(($N$27)^$I11*$I5,0)</f>
        <v>3509</v>
      </c>
      <c r="J9" s="292"/>
      <c r="K9" s="292"/>
      <c r="L9" s="292"/>
      <c r="M9" s="292"/>
    </row>
    <row r="10" spans="1:13" s="285" customFormat="1" ht="12.75" customHeight="1">
      <c r="A10" s="308" t="s">
        <v>52</v>
      </c>
      <c r="B10" s="308">
        <f>ROUND(($N$31)^$B11*$B5,0)</f>
        <v>839</v>
      </c>
      <c r="C10" s="308">
        <f>ROUND(($N$31)^$C11*$C5,0)</f>
        <v>927</v>
      </c>
      <c r="D10" s="308">
        <f>ROUND(($N$31)^$D11*$D5,0)</f>
        <v>1024</v>
      </c>
      <c r="E10" s="308">
        <f>ROUND(($N$31)^$E11*$E5,0)</f>
        <v>1061</v>
      </c>
      <c r="F10" s="308">
        <f>ROUND(($N$31)^$F11*$F5,0)</f>
        <v>994</v>
      </c>
      <c r="G10" s="308">
        <f>ROUND(($N$31)^$G11*$G5,0)</f>
        <v>1093</v>
      </c>
      <c r="H10" s="308">
        <f>ROUND(($N$31)^$H11*$H5,0)</f>
        <v>1209</v>
      </c>
      <c r="I10" s="308">
        <f>ROUND(($N$31)^$I11*$I5,0)</f>
        <v>1158</v>
      </c>
      <c r="J10" s="292"/>
      <c r="K10" s="292"/>
      <c r="L10" s="292"/>
      <c r="M10" s="292"/>
    </row>
    <row r="11" spans="1:13" ht="12.75">
      <c r="A11" s="341" t="s">
        <v>53</v>
      </c>
      <c r="B11" s="290">
        <v>1.35</v>
      </c>
      <c r="C11" s="290">
        <v>1.34</v>
      </c>
      <c r="D11" s="290">
        <v>1.32</v>
      </c>
      <c r="E11" s="290">
        <v>1.36</v>
      </c>
      <c r="F11" s="290">
        <v>1.38</v>
      </c>
      <c r="G11" s="290">
        <v>1.36</v>
      </c>
      <c r="H11" s="290">
        <v>1.33</v>
      </c>
      <c r="I11" s="290">
        <v>1.45</v>
      </c>
      <c r="J11" s="313"/>
      <c r="K11" s="313"/>
      <c r="L11" s="313"/>
      <c r="M11" s="285"/>
    </row>
    <row r="12" spans="1:14" ht="12.75">
      <c r="A12" s="341" t="s">
        <v>54</v>
      </c>
      <c r="B12" s="310" t="s">
        <v>55</v>
      </c>
      <c r="C12" s="310"/>
      <c r="D12" s="310"/>
      <c r="E12" s="342"/>
      <c r="F12" s="341"/>
      <c r="G12" s="341"/>
      <c r="H12" s="341"/>
      <c r="I12" s="343"/>
      <c r="J12" s="313"/>
      <c r="K12" s="313"/>
      <c r="L12" s="313"/>
      <c r="M12" s="285"/>
      <c r="N12" s="285" t="s">
        <v>56</v>
      </c>
    </row>
    <row r="13" spans="1:14" ht="12.75">
      <c r="A13" s="344" t="s">
        <v>57</v>
      </c>
      <c r="B13" s="314"/>
      <c r="C13" s="314"/>
      <c r="D13" s="314"/>
      <c r="E13" s="315"/>
      <c r="F13" s="316"/>
      <c r="G13" s="316"/>
      <c r="H13" s="315"/>
      <c r="I13" s="317"/>
      <c r="J13" s="313"/>
      <c r="K13" s="313"/>
      <c r="L13" s="313"/>
      <c r="M13" s="285" t="s">
        <v>58</v>
      </c>
      <c r="N13" s="285">
        <f>(65-55)/(LN((65-20)/(55-20)))</f>
        <v>39.79079143367973</v>
      </c>
    </row>
    <row r="14" spans="1:14" ht="12.75">
      <c r="A14" s="344">
        <v>400</v>
      </c>
      <c r="B14" s="318">
        <f>B$5*$A14/1000</f>
        <v>1184.8</v>
      </c>
      <c r="C14" s="318">
        <f aca="true" t="shared" si="0" ref="C14:I18">C$5*$A14/1000</f>
        <v>1296.8</v>
      </c>
      <c r="D14" s="318">
        <f t="shared" si="0"/>
        <v>1406.4</v>
      </c>
      <c r="E14" s="318">
        <f t="shared" si="0"/>
        <v>1512.8</v>
      </c>
      <c r="F14" s="318">
        <f t="shared" si="0"/>
        <v>1443.2</v>
      </c>
      <c r="G14" s="318">
        <f t="shared" si="0"/>
        <v>1558.4</v>
      </c>
      <c r="H14" s="318">
        <f t="shared" si="0"/>
        <v>1676</v>
      </c>
      <c r="I14" s="318">
        <f t="shared" si="0"/>
        <v>1795.2</v>
      </c>
      <c r="J14" s="313"/>
      <c r="K14" s="313"/>
      <c r="L14" s="319"/>
      <c r="M14" s="285" t="s">
        <v>59</v>
      </c>
      <c r="N14" s="285">
        <f>(75-65)/(LN((75-20)/(65-20)))</f>
        <v>49.83288654563971</v>
      </c>
    </row>
    <row r="15" spans="1:14" ht="12.75">
      <c r="A15" s="344">
        <v>500</v>
      </c>
      <c r="B15" s="318">
        <f>B$5*A15/1000</f>
        <v>1481</v>
      </c>
      <c r="C15" s="318">
        <f t="shared" si="0"/>
        <v>1621</v>
      </c>
      <c r="D15" s="318">
        <f t="shared" si="0"/>
        <v>1758</v>
      </c>
      <c r="E15" s="318">
        <f t="shared" si="0"/>
        <v>1891</v>
      </c>
      <c r="F15" s="318">
        <f t="shared" si="0"/>
        <v>1804</v>
      </c>
      <c r="G15" s="318">
        <f t="shared" si="0"/>
        <v>1948</v>
      </c>
      <c r="H15" s="318">
        <f t="shared" si="0"/>
        <v>2095</v>
      </c>
      <c r="I15" s="318">
        <f t="shared" si="0"/>
        <v>2244</v>
      </c>
      <c r="J15" s="313"/>
      <c r="K15" s="313"/>
      <c r="L15" s="319"/>
      <c r="M15" s="285" t="s">
        <v>60</v>
      </c>
      <c r="N15" s="320">
        <f>N13/N14</f>
        <v>0.7984845789985922</v>
      </c>
    </row>
    <row r="16" spans="1:15" ht="12.75">
      <c r="A16" s="344">
        <v>600</v>
      </c>
      <c r="B16" s="318">
        <f>B$5*A16/1000</f>
        <v>1777.2</v>
      </c>
      <c r="C16" s="318">
        <f t="shared" si="0"/>
        <v>1945.2</v>
      </c>
      <c r="D16" s="318">
        <f t="shared" si="0"/>
        <v>2109.6</v>
      </c>
      <c r="E16" s="318">
        <f t="shared" si="0"/>
        <v>2269.2</v>
      </c>
      <c r="F16" s="318">
        <f t="shared" si="0"/>
        <v>2164.8</v>
      </c>
      <c r="G16" s="318">
        <f t="shared" si="0"/>
        <v>2337.6</v>
      </c>
      <c r="H16" s="318">
        <f t="shared" si="0"/>
        <v>2514</v>
      </c>
      <c r="I16" s="318">
        <f t="shared" si="0"/>
        <v>2692.8</v>
      </c>
      <c r="J16" s="313"/>
      <c r="K16" s="313"/>
      <c r="L16" s="313"/>
      <c r="M16" s="285"/>
      <c r="N16" s="285" t="s">
        <v>61</v>
      </c>
      <c r="O16" s="321"/>
    </row>
    <row r="17" spans="1:15" ht="12.75">
      <c r="A17" s="344">
        <v>700</v>
      </c>
      <c r="B17" s="318">
        <f>B$5*A17/1000</f>
        <v>2073.4</v>
      </c>
      <c r="C17" s="318">
        <f t="shared" si="0"/>
        <v>2269.4</v>
      </c>
      <c r="D17" s="318">
        <f t="shared" si="0"/>
        <v>2461.2</v>
      </c>
      <c r="E17" s="318">
        <f t="shared" si="0"/>
        <v>2647.4</v>
      </c>
      <c r="F17" s="318">
        <f t="shared" si="0"/>
        <v>2525.6</v>
      </c>
      <c r="G17" s="318">
        <f t="shared" si="0"/>
        <v>2727.2</v>
      </c>
      <c r="H17" s="318">
        <f t="shared" si="0"/>
        <v>2933</v>
      </c>
      <c r="I17" s="318">
        <f t="shared" si="0"/>
        <v>3141.6</v>
      </c>
      <c r="J17" s="313"/>
      <c r="K17" s="313"/>
      <c r="L17" s="313"/>
      <c r="M17" s="285" t="s">
        <v>58</v>
      </c>
      <c r="N17" s="285">
        <f>(55-45)/(LN((55-20)/(45-20)))</f>
        <v>29.72013411988462</v>
      </c>
      <c r="O17" s="319"/>
    </row>
    <row r="18" spans="1:15" ht="12.75">
      <c r="A18" s="344">
        <v>800</v>
      </c>
      <c r="B18" s="318">
        <f>B$5*A18/1000</f>
        <v>2369.6</v>
      </c>
      <c r="C18" s="318">
        <f t="shared" si="0"/>
        <v>2593.6</v>
      </c>
      <c r="D18" s="318">
        <f t="shared" si="0"/>
        <v>2812.8</v>
      </c>
      <c r="E18" s="318">
        <f t="shared" si="0"/>
        <v>3025.6</v>
      </c>
      <c r="F18" s="318">
        <f t="shared" si="0"/>
        <v>2886.4</v>
      </c>
      <c r="G18" s="318">
        <f t="shared" si="0"/>
        <v>3116.8</v>
      </c>
      <c r="H18" s="318">
        <f t="shared" si="0"/>
        <v>3352</v>
      </c>
      <c r="I18" s="318">
        <f t="shared" si="0"/>
        <v>3590.4</v>
      </c>
      <c r="J18" s="313"/>
      <c r="K18" s="313"/>
      <c r="L18" s="319"/>
      <c r="M18" s="285" t="s">
        <v>59</v>
      </c>
      <c r="N18" s="285">
        <f>(75-65)/(LN((75-20)/(65-20)))</f>
        <v>49.83288654563971</v>
      </c>
      <c r="O18" s="285"/>
    </row>
    <row r="19" spans="1:15" ht="12.75">
      <c r="A19" s="345"/>
      <c r="B19" s="323"/>
      <c r="C19" s="323"/>
      <c r="D19" s="323"/>
      <c r="E19" s="324"/>
      <c r="H19" s="292"/>
      <c r="I19" s="313"/>
      <c r="J19" s="313"/>
      <c r="K19" s="313"/>
      <c r="L19" s="319"/>
      <c r="M19" s="285" t="s">
        <v>60</v>
      </c>
      <c r="N19" s="325">
        <f>N17/N18</f>
        <v>0.5963959983065656</v>
      </c>
      <c r="O19" s="285"/>
    </row>
    <row r="20" spans="1:15" ht="12.75">
      <c r="A20" s="326" t="s">
        <v>62</v>
      </c>
      <c r="B20" s="327" t="s">
        <v>55</v>
      </c>
      <c r="C20" s="327"/>
      <c r="D20" s="327"/>
      <c r="E20" s="292"/>
      <c r="F20" s="292"/>
      <c r="G20" s="292"/>
      <c r="H20" s="292"/>
      <c r="I20" s="313"/>
      <c r="J20" s="313"/>
      <c r="K20" s="313"/>
      <c r="L20" s="319"/>
      <c r="M20" s="285"/>
      <c r="N20" s="285" t="s">
        <v>63</v>
      </c>
      <c r="O20" s="285"/>
    </row>
    <row r="21" spans="1:15" ht="12.75">
      <c r="A21" s="293" t="s">
        <v>57</v>
      </c>
      <c r="B21" s="314"/>
      <c r="C21" s="314"/>
      <c r="D21" s="314"/>
      <c r="E21" s="315"/>
      <c r="F21" s="316"/>
      <c r="G21" s="316"/>
      <c r="H21" s="315"/>
      <c r="I21" s="317"/>
      <c r="J21" s="313"/>
      <c r="K21" s="313"/>
      <c r="L21" s="319"/>
      <c r="M21" s="285" t="s">
        <v>58</v>
      </c>
      <c r="N21" s="285">
        <f>(90-70)/(LN((90-20)/(70-20)))</f>
        <v>59.44026823976924</v>
      </c>
      <c r="O21" s="319"/>
    </row>
    <row r="22" spans="1:15" ht="12.75">
      <c r="A22" s="293">
        <v>400</v>
      </c>
      <c r="B22" s="318">
        <f aca="true" t="shared" si="1" ref="B22:I26">B$8*$A22/1000</f>
        <v>1503.2</v>
      </c>
      <c r="C22" s="318">
        <f t="shared" si="1"/>
        <v>1642.4</v>
      </c>
      <c r="D22" s="318">
        <f t="shared" si="1"/>
        <v>1774.8</v>
      </c>
      <c r="E22" s="318">
        <f t="shared" si="1"/>
        <v>1922.8</v>
      </c>
      <c r="F22" s="318">
        <f t="shared" si="1"/>
        <v>1840.8</v>
      </c>
      <c r="G22" s="318">
        <f t="shared" si="1"/>
        <v>1980.8</v>
      </c>
      <c r="H22" s="318">
        <f t="shared" si="1"/>
        <v>2118.8</v>
      </c>
      <c r="I22" s="318">
        <f t="shared" si="1"/>
        <v>2318</v>
      </c>
      <c r="J22" s="313"/>
      <c r="K22" s="313"/>
      <c r="L22" s="313"/>
      <c r="M22" s="285" t="s">
        <v>59</v>
      </c>
      <c r="N22" s="285">
        <f>(75-65)/(LN((75-20)/(65-20)))</f>
        <v>49.83288654563971</v>
      </c>
      <c r="O22" s="328"/>
    </row>
    <row r="23" spans="1:15" ht="12.75">
      <c r="A23" s="293">
        <v>500</v>
      </c>
      <c r="B23" s="318">
        <f t="shared" si="1"/>
        <v>1879</v>
      </c>
      <c r="C23" s="318">
        <f t="shared" si="1"/>
        <v>2053</v>
      </c>
      <c r="D23" s="318">
        <f t="shared" si="1"/>
        <v>2218.5</v>
      </c>
      <c r="E23" s="318">
        <f t="shared" si="1"/>
        <v>2403.5</v>
      </c>
      <c r="F23" s="318">
        <f t="shared" si="1"/>
        <v>2301</v>
      </c>
      <c r="G23" s="318">
        <f t="shared" si="1"/>
        <v>2476</v>
      </c>
      <c r="H23" s="318">
        <f t="shared" si="1"/>
        <v>2648.5</v>
      </c>
      <c r="I23" s="318">
        <f t="shared" si="1"/>
        <v>2897.5</v>
      </c>
      <c r="J23" s="313"/>
      <c r="K23" s="313"/>
      <c r="L23" s="313"/>
      <c r="M23" s="285" t="s">
        <v>60</v>
      </c>
      <c r="N23" s="329">
        <f>N21/N22</f>
        <v>1.1927919966131313</v>
      </c>
      <c r="O23" s="285"/>
    </row>
    <row r="24" spans="1:15" ht="12.75">
      <c r="A24" s="293">
        <v>600</v>
      </c>
      <c r="B24" s="318">
        <f t="shared" si="1"/>
        <v>2254.8</v>
      </c>
      <c r="C24" s="318">
        <f t="shared" si="1"/>
        <v>2463.6</v>
      </c>
      <c r="D24" s="318">
        <f t="shared" si="1"/>
        <v>2662.2</v>
      </c>
      <c r="E24" s="318">
        <f t="shared" si="1"/>
        <v>2884.2</v>
      </c>
      <c r="F24" s="318">
        <f t="shared" si="1"/>
        <v>2761.2</v>
      </c>
      <c r="G24" s="318">
        <f t="shared" si="1"/>
        <v>2971.2</v>
      </c>
      <c r="H24" s="318">
        <f t="shared" si="1"/>
        <v>3178.2</v>
      </c>
      <c r="I24" s="318">
        <f t="shared" si="1"/>
        <v>3477</v>
      </c>
      <c r="J24" s="313"/>
      <c r="K24" s="313"/>
      <c r="L24" s="319"/>
      <c r="M24" s="285"/>
      <c r="N24" s="285" t="s">
        <v>64</v>
      </c>
      <c r="O24" s="285"/>
    </row>
    <row r="25" spans="1:15" ht="12.75">
      <c r="A25" s="293">
        <v>700</v>
      </c>
      <c r="B25" s="318">
        <f t="shared" si="1"/>
        <v>2630.6</v>
      </c>
      <c r="C25" s="318">
        <f t="shared" si="1"/>
        <v>2874.2</v>
      </c>
      <c r="D25" s="318">
        <f t="shared" si="1"/>
        <v>3105.9</v>
      </c>
      <c r="E25" s="318">
        <f t="shared" si="1"/>
        <v>3364.9</v>
      </c>
      <c r="F25" s="318">
        <f t="shared" si="1"/>
        <v>3221.4</v>
      </c>
      <c r="G25" s="318">
        <f t="shared" si="1"/>
        <v>3466.4</v>
      </c>
      <c r="H25" s="318">
        <f t="shared" si="1"/>
        <v>3707.9</v>
      </c>
      <c r="I25" s="318">
        <f t="shared" si="1"/>
        <v>4056.5</v>
      </c>
      <c r="J25" s="313"/>
      <c r="K25" s="313"/>
      <c r="L25" s="319"/>
      <c r="M25" s="285" t="s">
        <v>58</v>
      </c>
      <c r="N25" s="285">
        <f>(70-55)/(LN((70-20)/(55-20)))</f>
        <v>42.05509878085694</v>
      </c>
      <c r="O25" s="285"/>
    </row>
    <row r="26" spans="1:15" ht="12.75">
      <c r="A26" s="293">
        <v>800</v>
      </c>
      <c r="B26" s="318">
        <f t="shared" si="1"/>
        <v>3006.4</v>
      </c>
      <c r="C26" s="318">
        <f t="shared" si="1"/>
        <v>3284.8</v>
      </c>
      <c r="D26" s="318">
        <f t="shared" si="1"/>
        <v>3549.6</v>
      </c>
      <c r="E26" s="318">
        <f t="shared" si="1"/>
        <v>3845.6</v>
      </c>
      <c r="F26" s="318">
        <f t="shared" si="1"/>
        <v>3681.6</v>
      </c>
      <c r="G26" s="318">
        <f t="shared" si="1"/>
        <v>3961.6</v>
      </c>
      <c r="H26" s="318">
        <f t="shared" si="1"/>
        <v>4237.6</v>
      </c>
      <c r="I26" s="318">
        <f t="shared" si="1"/>
        <v>4636</v>
      </c>
      <c r="J26" s="313"/>
      <c r="K26" s="313"/>
      <c r="L26" s="313"/>
      <c r="M26" s="285" t="s">
        <v>59</v>
      </c>
      <c r="N26" s="285">
        <f>(75-65)/(LN((75-20)/(65-20)))</f>
        <v>49.83288654563971</v>
      </c>
      <c r="O26" s="328"/>
    </row>
    <row r="27" spans="1:15" ht="12.75">
      <c r="A27" s="330"/>
      <c r="B27" s="327"/>
      <c r="C27" s="327"/>
      <c r="D27" s="327"/>
      <c r="E27" s="331"/>
      <c r="F27" s="292"/>
      <c r="G27" s="292"/>
      <c r="H27" s="292"/>
      <c r="I27" s="313"/>
      <c r="J27" s="313"/>
      <c r="K27" s="313"/>
      <c r="L27" s="313"/>
      <c r="M27" s="285" t="s">
        <v>60</v>
      </c>
      <c r="N27" s="332">
        <f>N25/N26</f>
        <v>0.843922592008403</v>
      </c>
      <c r="O27" s="319"/>
    </row>
    <row r="28" spans="1:15" ht="12.75">
      <c r="A28" s="326" t="s">
        <v>65</v>
      </c>
      <c r="B28" s="327" t="s">
        <v>55</v>
      </c>
      <c r="C28" s="327"/>
      <c r="D28" s="327"/>
      <c r="E28" s="292"/>
      <c r="F28" s="292"/>
      <c r="G28" s="292"/>
      <c r="H28" s="292"/>
      <c r="I28" s="313"/>
      <c r="J28" s="313"/>
      <c r="K28" s="313"/>
      <c r="L28" s="319"/>
      <c r="M28" s="285"/>
      <c r="N28" s="285" t="s">
        <v>66</v>
      </c>
      <c r="O28" s="285"/>
    </row>
    <row r="29" spans="1:15" ht="12.75">
      <c r="A29" s="293" t="s">
        <v>57</v>
      </c>
      <c r="B29" s="314"/>
      <c r="C29" s="314"/>
      <c r="D29" s="314"/>
      <c r="E29" s="315"/>
      <c r="F29" s="316"/>
      <c r="G29" s="316"/>
      <c r="H29" s="315"/>
      <c r="I29" s="317"/>
      <c r="J29" s="313"/>
      <c r="K29" s="313"/>
      <c r="L29" s="319"/>
      <c r="M29" s="285" t="s">
        <v>58</v>
      </c>
      <c r="N29" s="285">
        <f>(45-35)/(LN((45-20)/(35-20)))</f>
        <v>19.576151889712175</v>
      </c>
      <c r="O29" s="285"/>
    </row>
    <row r="30" spans="1:15" ht="12.75">
      <c r="A30" s="293">
        <v>400</v>
      </c>
      <c r="B30" s="318">
        <f aca="true" t="shared" si="2" ref="B30:I34">B$9*$A30/1000</f>
        <v>942.4</v>
      </c>
      <c r="C30" s="318">
        <f t="shared" si="2"/>
        <v>1033.2</v>
      </c>
      <c r="D30" s="318">
        <f t="shared" si="2"/>
        <v>1124</v>
      </c>
      <c r="E30" s="318">
        <f t="shared" si="2"/>
        <v>1201.2</v>
      </c>
      <c r="F30" s="318">
        <f t="shared" si="2"/>
        <v>1142</v>
      </c>
      <c r="G30" s="318">
        <f t="shared" si="2"/>
        <v>1237.2</v>
      </c>
      <c r="H30" s="318">
        <f t="shared" si="2"/>
        <v>1337.2</v>
      </c>
      <c r="I30" s="318">
        <f t="shared" si="2"/>
        <v>1403.6</v>
      </c>
      <c r="J30" s="313"/>
      <c r="K30" s="313"/>
      <c r="L30" s="319"/>
      <c r="M30" s="285" t="s">
        <v>59</v>
      </c>
      <c r="N30" s="285">
        <f>(75-65)/(LN((75-20)/(65-20)))</f>
        <v>49.83288654563971</v>
      </c>
      <c r="O30" s="285"/>
    </row>
    <row r="31" spans="1:15" ht="12.75">
      <c r="A31" s="293">
        <v>500</v>
      </c>
      <c r="B31" s="318">
        <f t="shared" si="2"/>
        <v>1178</v>
      </c>
      <c r="C31" s="318">
        <f t="shared" si="2"/>
        <v>1291.5</v>
      </c>
      <c r="D31" s="318">
        <f t="shared" si="2"/>
        <v>1405</v>
      </c>
      <c r="E31" s="318">
        <f t="shared" si="2"/>
        <v>1501.5</v>
      </c>
      <c r="F31" s="318">
        <f t="shared" si="2"/>
        <v>1427.5</v>
      </c>
      <c r="G31" s="318">
        <f t="shared" si="2"/>
        <v>1546.5</v>
      </c>
      <c r="H31" s="318">
        <f t="shared" si="2"/>
        <v>1671.5</v>
      </c>
      <c r="I31" s="318">
        <f t="shared" si="2"/>
        <v>1754.5</v>
      </c>
      <c r="J31" s="313"/>
      <c r="K31" s="313"/>
      <c r="L31" s="319"/>
      <c r="M31" s="285" t="s">
        <v>60</v>
      </c>
      <c r="N31" s="333">
        <f>N29/N30</f>
        <v>0.39283600141812486</v>
      </c>
      <c r="O31" s="319"/>
    </row>
    <row r="32" spans="1:15" ht="12.75">
      <c r="A32" s="293">
        <v>600</v>
      </c>
      <c r="B32" s="318">
        <f t="shared" si="2"/>
        <v>1413.6</v>
      </c>
      <c r="C32" s="318">
        <f t="shared" si="2"/>
        <v>1549.8</v>
      </c>
      <c r="D32" s="318">
        <f t="shared" si="2"/>
        <v>1686</v>
      </c>
      <c r="E32" s="318">
        <f t="shared" si="2"/>
        <v>1801.8</v>
      </c>
      <c r="F32" s="318">
        <f t="shared" si="2"/>
        <v>1713</v>
      </c>
      <c r="G32" s="318">
        <f t="shared" si="2"/>
        <v>1855.8</v>
      </c>
      <c r="H32" s="318">
        <f t="shared" si="2"/>
        <v>2005.8</v>
      </c>
      <c r="I32" s="318">
        <f t="shared" si="2"/>
        <v>2105.4</v>
      </c>
      <c r="J32" s="313"/>
      <c r="K32" s="313"/>
      <c r="L32" s="319"/>
      <c r="M32" s="334"/>
      <c r="N32" s="328"/>
      <c r="O32" s="328"/>
    </row>
    <row r="33" spans="1:15" ht="12.75">
      <c r="A33" s="293">
        <v>700</v>
      </c>
      <c r="B33" s="318">
        <f t="shared" si="2"/>
        <v>1649.2</v>
      </c>
      <c r="C33" s="318">
        <f t="shared" si="2"/>
        <v>1808.1</v>
      </c>
      <c r="D33" s="318">
        <f t="shared" si="2"/>
        <v>1967</v>
      </c>
      <c r="E33" s="318">
        <f t="shared" si="2"/>
        <v>2102.1</v>
      </c>
      <c r="F33" s="318">
        <f t="shared" si="2"/>
        <v>1998.5</v>
      </c>
      <c r="G33" s="318">
        <f t="shared" si="2"/>
        <v>2165.1</v>
      </c>
      <c r="H33" s="318">
        <f t="shared" si="2"/>
        <v>2340.1</v>
      </c>
      <c r="I33" s="318">
        <f t="shared" si="2"/>
        <v>2456.3</v>
      </c>
      <c r="J33" s="313"/>
      <c r="K33" s="313"/>
      <c r="L33" s="319"/>
      <c r="M33" s="334"/>
      <c r="N33" s="285"/>
      <c r="O33" s="285"/>
    </row>
    <row r="34" spans="1:15" ht="12.75">
      <c r="A34" s="293">
        <v>800</v>
      </c>
      <c r="B34" s="318">
        <f t="shared" si="2"/>
        <v>1884.8</v>
      </c>
      <c r="C34" s="318">
        <f t="shared" si="2"/>
        <v>2066.4</v>
      </c>
      <c r="D34" s="318">
        <f t="shared" si="2"/>
        <v>2248</v>
      </c>
      <c r="E34" s="318">
        <f t="shared" si="2"/>
        <v>2402.4</v>
      </c>
      <c r="F34" s="318">
        <f t="shared" si="2"/>
        <v>2284</v>
      </c>
      <c r="G34" s="318">
        <f t="shared" si="2"/>
        <v>2474.4</v>
      </c>
      <c r="H34" s="318">
        <f t="shared" si="2"/>
        <v>2674.4</v>
      </c>
      <c r="I34" s="318">
        <f t="shared" si="2"/>
        <v>2807.2</v>
      </c>
      <c r="J34" s="313"/>
      <c r="K34" s="313"/>
      <c r="L34" s="319"/>
      <c r="M34" s="334"/>
      <c r="N34" s="285"/>
      <c r="O34" s="285"/>
    </row>
    <row r="35" spans="1:15" ht="12.75">
      <c r="A35" s="346"/>
      <c r="B35" s="327"/>
      <c r="C35" s="327"/>
      <c r="D35" s="327"/>
      <c r="E35" s="292"/>
      <c r="F35" s="292"/>
      <c r="G35" s="292"/>
      <c r="H35" s="292"/>
      <c r="I35" s="313"/>
      <c r="J35" s="313"/>
      <c r="K35" s="313"/>
      <c r="L35" s="319"/>
      <c r="M35" s="334"/>
      <c r="N35" s="285"/>
      <c r="O35" s="285"/>
    </row>
    <row r="36" spans="1:15" ht="12.75">
      <c r="A36" s="326" t="s">
        <v>67</v>
      </c>
      <c r="B36" s="327" t="s">
        <v>55</v>
      </c>
      <c r="C36" s="327"/>
      <c r="D36" s="327"/>
      <c r="E36" s="292"/>
      <c r="F36" s="292"/>
      <c r="G36" s="292"/>
      <c r="H36" s="292"/>
      <c r="I36" s="313"/>
      <c r="J36" s="313"/>
      <c r="K36" s="313"/>
      <c r="L36" s="313"/>
      <c r="M36" s="334"/>
      <c r="N36" s="328"/>
      <c r="O36" s="328"/>
    </row>
    <row r="37" spans="1:15" ht="12.75">
      <c r="A37" s="293" t="s">
        <v>57</v>
      </c>
      <c r="B37" s="314"/>
      <c r="C37" s="314"/>
      <c r="D37" s="314"/>
      <c r="E37" s="315"/>
      <c r="F37" s="316"/>
      <c r="G37" s="316"/>
      <c r="H37" s="315"/>
      <c r="I37" s="317"/>
      <c r="J37" s="313"/>
      <c r="K37" s="313"/>
      <c r="L37" s="313"/>
      <c r="M37" s="334"/>
      <c r="N37" s="319"/>
      <c r="O37" s="319"/>
    </row>
    <row r="38" spans="1:15" ht="12.75">
      <c r="A38" s="293">
        <v>400</v>
      </c>
      <c r="B38" s="318">
        <f>B$7*$A38/1000</f>
        <v>589.6</v>
      </c>
      <c r="C38" s="318">
        <f aca="true" t="shared" si="3" ref="C38:I42">C$7*$A38/1000</f>
        <v>648.8</v>
      </c>
      <c r="D38" s="318">
        <f t="shared" si="3"/>
        <v>710.8</v>
      </c>
      <c r="E38" s="318">
        <f t="shared" si="3"/>
        <v>749.2</v>
      </c>
      <c r="F38" s="318">
        <f t="shared" si="3"/>
        <v>707.2</v>
      </c>
      <c r="G38" s="318">
        <f t="shared" si="3"/>
        <v>771.6</v>
      </c>
      <c r="H38" s="318">
        <f t="shared" si="3"/>
        <v>842.8</v>
      </c>
      <c r="I38" s="318">
        <f t="shared" si="3"/>
        <v>848.4</v>
      </c>
      <c r="J38" s="313"/>
      <c r="K38" s="313"/>
      <c r="L38" s="313"/>
      <c r="M38" s="334"/>
      <c r="N38" s="285"/>
      <c r="O38" s="285"/>
    </row>
    <row r="39" spans="1:15" ht="12.75">
      <c r="A39" s="293">
        <v>500</v>
      </c>
      <c r="B39" s="318">
        <f>B$7*$A39/1000</f>
        <v>737</v>
      </c>
      <c r="C39" s="318">
        <f t="shared" si="3"/>
        <v>811</v>
      </c>
      <c r="D39" s="318">
        <f t="shared" si="3"/>
        <v>888.5</v>
      </c>
      <c r="E39" s="318">
        <f t="shared" si="3"/>
        <v>936.5</v>
      </c>
      <c r="F39" s="318">
        <f t="shared" si="3"/>
        <v>884</v>
      </c>
      <c r="G39" s="318">
        <f t="shared" si="3"/>
        <v>964.5</v>
      </c>
      <c r="H39" s="318">
        <f t="shared" si="3"/>
        <v>1053.5</v>
      </c>
      <c r="I39" s="318">
        <f t="shared" si="3"/>
        <v>1060.5</v>
      </c>
      <c r="J39" s="313"/>
      <c r="K39" s="313"/>
      <c r="L39" s="313"/>
      <c r="M39" s="334"/>
      <c r="N39" s="285"/>
      <c r="O39" s="285"/>
    </row>
    <row r="40" spans="1:15" ht="12.75">
      <c r="A40" s="293">
        <v>600</v>
      </c>
      <c r="B40" s="318">
        <f>B$7*$A40/1000</f>
        <v>884.4</v>
      </c>
      <c r="C40" s="318">
        <f t="shared" si="3"/>
        <v>973.2</v>
      </c>
      <c r="D40" s="318">
        <f t="shared" si="3"/>
        <v>1066.2</v>
      </c>
      <c r="E40" s="318">
        <f t="shared" si="3"/>
        <v>1123.8</v>
      </c>
      <c r="F40" s="318">
        <f t="shared" si="3"/>
        <v>1060.8</v>
      </c>
      <c r="G40" s="318">
        <f t="shared" si="3"/>
        <v>1157.4</v>
      </c>
      <c r="H40" s="318">
        <f t="shared" si="3"/>
        <v>1264.2</v>
      </c>
      <c r="I40" s="318">
        <f t="shared" si="3"/>
        <v>1272.6</v>
      </c>
      <c r="J40" s="313"/>
      <c r="K40" s="313"/>
      <c r="L40" s="313"/>
      <c r="M40" s="334"/>
      <c r="N40" s="285"/>
      <c r="O40" s="285"/>
    </row>
    <row r="41" spans="1:15" ht="12.75">
      <c r="A41" s="293">
        <v>700</v>
      </c>
      <c r="B41" s="318">
        <f>B$7*$A41/1000</f>
        <v>1031.8</v>
      </c>
      <c r="C41" s="318">
        <f t="shared" si="3"/>
        <v>1135.4</v>
      </c>
      <c r="D41" s="318">
        <f t="shared" si="3"/>
        <v>1243.9</v>
      </c>
      <c r="E41" s="318">
        <f t="shared" si="3"/>
        <v>1311.1</v>
      </c>
      <c r="F41" s="318">
        <f t="shared" si="3"/>
        <v>1237.6</v>
      </c>
      <c r="G41" s="318">
        <f t="shared" si="3"/>
        <v>1350.3</v>
      </c>
      <c r="H41" s="318">
        <f t="shared" si="3"/>
        <v>1474.9</v>
      </c>
      <c r="I41" s="318">
        <f t="shared" si="3"/>
        <v>1484.7</v>
      </c>
      <c r="J41" s="313"/>
      <c r="K41" s="313"/>
      <c r="L41" s="313"/>
      <c r="M41" s="334"/>
      <c r="N41" s="319"/>
      <c r="O41" s="319"/>
    </row>
    <row r="42" spans="1:15" ht="12.75">
      <c r="A42" s="293">
        <v>800</v>
      </c>
      <c r="B42" s="318">
        <f>B$7*$A42/1000</f>
        <v>1179.2</v>
      </c>
      <c r="C42" s="318">
        <f t="shared" si="3"/>
        <v>1297.6</v>
      </c>
      <c r="D42" s="318">
        <f t="shared" si="3"/>
        <v>1421.6</v>
      </c>
      <c r="E42" s="318">
        <f t="shared" si="3"/>
        <v>1498.4</v>
      </c>
      <c r="F42" s="318">
        <f t="shared" si="3"/>
        <v>1414.4</v>
      </c>
      <c r="G42" s="318">
        <f t="shared" si="3"/>
        <v>1543.2</v>
      </c>
      <c r="H42" s="318">
        <f t="shared" si="3"/>
        <v>1685.6</v>
      </c>
      <c r="I42" s="318">
        <f t="shared" si="3"/>
        <v>1696.8</v>
      </c>
      <c r="J42" s="313"/>
      <c r="K42" s="313"/>
      <c r="L42" s="313"/>
      <c r="M42" s="334"/>
      <c r="N42" s="328"/>
      <c r="O42" s="328"/>
    </row>
    <row r="43" spans="1:15" ht="12.75">
      <c r="A43" s="346"/>
      <c r="B43" s="327"/>
      <c r="C43" s="327"/>
      <c r="D43" s="327"/>
      <c r="E43" s="292"/>
      <c r="F43" s="292"/>
      <c r="G43" s="292"/>
      <c r="H43" s="292"/>
      <c r="I43" s="313"/>
      <c r="J43" s="313"/>
      <c r="K43" s="313"/>
      <c r="L43" s="313"/>
      <c r="M43" s="334"/>
      <c r="N43" s="319"/>
      <c r="O43" s="319"/>
    </row>
    <row r="44" spans="1:15" ht="12.75">
      <c r="A44" s="346"/>
      <c r="B44" s="327"/>
      <c r="C44" s="327"/>
      <c r="D44" s="327"/>
      <c r="E44" s="331"/>
      <c r="F44" s="292"/>
      <c r="G44" s="292"/>
      <c r="H44" s="292"/>
      <c r="I44" s="319"/>
      <c r="J44" s="319"/>
      <c r="K44" s="313"/>
      <c r="L44" s="319"/>
      <c r="M44" s="334"/>
      <c r="N44" s="328"/>
      <c r="O44" s="328"/>
    </row>
    <row r="45" spans="1:15" ht="12.75">
      <c r="A45" s="346"/>
      <c r="B45" s="327"/>
      <c r="C45" s="327"/>
      <c r="D45" s="327"/>
      <c r="E45" s="292"/>
      <c r="F45" s="292"/>
      <c r="G45" s="292"/>
      <c r="H45" s="292"/>
      <c r="I45" s="319"/>
      <c r="J45" s="319"/>
      <c r="K45" s="313"/>
      <c r="L45" s="319"/>
      <c r="M45" s="334"/>
      <c r="N45" s="319"/>
      <c r="O45" s="319"/>
    </row>
    <row r="46" spans="1:15" ht="12.75">
      <c r="A46" s="346"/>
      <c r="B46" s="327"/>
      <c r="C46" s="327"/>
      <c r="D46" s="327"/>
      <c r="E46" s="331"/>
      <c r="F46" s="292"/>
      <c r="G46" s="292"/>
      <c r="H46" s="292"/>
      <c r="I46" s="319"/>
      <c r="J46" s="319"/>
      <c r="K46" s="313"/>
      <c r="L46" s="319"/>
      <c r="M46" s="334"/>
      <c r="N46" s="328"/>
      <c r="O46" s="328"/>
    </row>
    <row r="47" spans="1:13" ht="12.75">
      <c r="A47" s="292"/>
      <c r="B47" s="292"/>
      <c r="C47" s="327"/>
      <c r="D47" s="292"/>
      <c r="E47" s="292"/>
      <c r="F47" s="292"/>
      <c r="G47" s="292"/>
      <c r="H47" s="292"/>
      <c r="I47" s="319"/>
      <c r="J47" s="319"/>
      <c r="K47" s="319"/>
      <c r="L47" s="319"/>
      <c r="M47" s="336"/>
    </row>
    <row r="48" spans="1:13" ht="12.75">
      <c r="A48" s="346"/>
      <c r="B48" s="327"/>
      <c r="C48" s="327"/>
      <c r="D48" s="327"/>
      <c r="E48" s="331"/>
      <c r="F48" s="292"/>
      <c r="G48" s="292"/>
      <c r="H48" s="292"/>
      <c r="I48" s="319"/>
      <c r="J48" s="319"/>
      <c r="K48" s="313"/>
      <c r="L48" s="319"/>
      <c r="M48" s="334"/>
    </row>
    <row r="49" spans="1:13" ht="12.75">
      <c r="A49" s="292"/>
      <c r="B49" s="292"/>
      <c r="C49" s="327"/>
      <c r="D49" s="292"/>
      <c r="E49" s="292"/>
      <c r="F49" s="292"/>
      <c r="G49" s="292"/>
      <c r="H49" s="292"/>
      <c r="I49" s="319"/>
      <c r="J49" s="319"/>
      <c r="K49" s="319"/>
      <c r="L49" s="319"/>
      <c r="M49" s="336"/>
    </row>
    <row r="50" spans="1:13" ht="12.75">
      <c r="A50" s="346"/>
      <c r="B50" s="327"/>
      <c r="C50" s="327"/>
      <c r="D50" s="327"/>
      <c r="E50" s="331"/>
      <c r="F50" s="292"/>
      <c r="G50" s="292"/>
      <c r="H50" s="292"/>
      <c r="I50" s="319"/>
      <c r="J50" s="319"/>
      <c r="K50" s="313"/>
      <c r="L50" s="319"/>
      <c r="M50" s="334"/>
    </row>
    <row r="51" spans="1:13" ht="12.75">
      <c r="A51" s="292"/>
      <c r="B51" s="292"/>
      <c r="C51" s="292"/>
      <c r="D51" s="292"/>
      <c r="E51" s="292"/>
      <c r="F51" s="292"/>
      <c r="G51" s="292"/>
      <c r="H51" s="292"/>
      <c r="I51" s="319"/>
      <c r="J51" s="319"/>
      <c r="K51" s="319"/>
      <c r="L51" s="319"/>
      <c r="M51" s="336"/>
    </row>
    <row r="52" spans="1:13" ht="12.75">
      <c r="A52" s="346"/>
      <c r="B52" s="327"/>
      <c r="C52" s="327"/>
      <c r="D52" s="327"/>
      <c r="E52" s="331"/>
      <c r="F52" s="292"/>
      <c r="G52" s="292"/>
      <c r="H52" s="292"/>
      <c r="I52" s="319"/>
      <c r="J52" s="319"/>
      <c r="K52" s="313"/>
      <c r="L52" s="319"/>
      <c r="M52" s="334"/>
    </row>
    <row r="53" spans="1:13" ht="12.75">
      <c r="A53" s="292"/>
      <c r="B53" s="292"/>
      <c r="C53" s="327"/>
      <c r="D53" s="292"/>
      <c r="E53" s="292"/>
      <c r="F53" s="292"/>
      <c r="G53" s="292"/>
      <c r="H53" s="292"/>
      <c r="I53" s="319"/>
      <c r="J53" s="319"/>
      <c r="K53" s="319"/>
      <c r="L53" s="319"/>
      <c r="M53" s="336"/>
    </row>
    <row r="54" spans="1:13" ht="12.75">
      <c r="A54" s="346"/>
      <c r="B54" s="327"/>
      <c r="C54" s="327"/>
      <c r="D54" s="327"/>
      <c r="E54" s="331"/>
      <c r="F54" s="292"/>
      <c r="G54" s="292"/>
      <c r="H54" s="292"/>
      <c r="I54" s="319"/>
      <c r="J54" s="319"/>
      <c r="K54" s="313"/>
      <c r="L54" s="319"/>
      <c r="M54" s="334"/>
    </row>
    <row r="55" spans="1:13" ht="12.75">
      <c r="A55" s="292"/>
      <c r="B55" s="292"/>
      <c r="C55" s="327"/>
      <c r="D55" s="292"/>
      <c r="E55" s="292"/>
      <c r="F55" s="292"/>
      <c r="G55" s="292"/>
      <c r="H55" s="292"/>
      <c r="I55" s="319"/>
      <c r="J55" s="319"/>
      <c r="K55" s="319"/>
      <c r="L55" s="319"/>
      <c r="M55" s="336"/>
    </row>
    <row r="56" spans="1:13" ht="12.75">
      <c r="A56" s="346"/>
      <c r="B56" s="327"/>
      <c r="C56" s="327"/>
      <c r="D56" s="327"/>
      <c r="E56" s="331"/>
      <c r="F56" s="292"/>
      <c r="G56" s="292"/>
      <c r="H56" s="292"/>
      <c r="I56" s="319"/>
      <c r="J56" s="319"/>
      <c r="K56" s="313"/>
      <c r="L56" s="319"/>
      <c r="M56" s="334"/>
    </row>
    <row r="57" spans="1:13" ht="12.75">
      <c r="A57" s="292"/>
      <c r="B57" s="292"/>
      <c r="C57" s="327"/>
      <c r="D57" s="292"/>
      <c r="E57" s="292"/>
      <c r="F57" s="292"/>
      <c r="G57" s="292"/>
      <c r="H57" s="292"/>
      <c r="I57" s="319"/>
      <c r="J57" s="319"/>
      <c r="K57" s="319"/>
      <c r="L57" s="319"/>
      <c r="M57" s="336"/>
    </row>
    <row r="58" spans="1:13" ht="12.75">
      <c r="A58" s="346"/>
      <c r="B58" s="327"/>
      <c r="C58" s="327"/>
      <c r="D58" s="327"/>
      <c r="E58" s="331"/>
      <c r="F58" s="292"/>
      <c r="G58" s="292"/>
      <c r="H58" s="292"/>
      <c r="I58" s="319"/>
      <c r="J58" s="319"/>
      <c r="K58" s="313"/>
      <c r="L58" s="319"/>
      <c r="M58" s="334"/>
    </row>
    <row r="59" spans="1:13" ht="12.75">
      <c r="A59" s="292"/>
      <c r="B59" s="292"/>
      <c r="C59" s="327"/>
      <c r="D59" s="292"/>
      <c r="E59" s="292"/>
      <c r="F59" s="292"/>
      <c r="G59" s="292"/>
      <c r="H59" s="292"/>
      <c r="I59" s="319"/>
      <c r="J59" s="319"/>
      <c r="K59" s="319"/>
      <c r="L59" s="319"/>
      <c r="M59" s="336"/>
    </row>
    <row r="60" spans="1:13" ht="12.75">
      <c r="A60" s="346"/>
      <c r="B60" s="327"/>
      <c r="C60" s="327"/>
      <c r="D60" s="327"/>
      <c r="E60" s="331"/>
      <c r="F60" s="292"/>
      <c r="G60" s="292"/>
      <c r="H60" s="292"/>
      <c r="I60" s="319"/>
      <c r="J60" s="319"/>
      <c r="K60" s="313"/>
      <c r="L60" s="319"/>
      <c r="M60" s="334"/>
    </row>
    <row r="61" spans="1:13" ht="12.75">
      <c r="A61" s="292"/>
      <c r="B61" s="292"/>
      <c r="C61" s="292"/>
      <c r="D61" s="292"/>
      <c r="E61" s="292"/>
      <c r="F61" s="292"/>
      <c r="G61" s="292"/>
      <c r="H61" s="292"/>
      <c r="I61" s="319"/>
      <c r="J61" s="319"/>
      <c r="K61" s="319"/>
      <c r="L61" s="319"/>
      <c r="M61" s="292"/>
    </row>
    <row r="62" spans="1:13" ht="12.75">
      <c r="A62" s="285"/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337"/>
      <c r="M62" s="285"/>
    </row>
    <row r="63" spans="1:12" ht="12.75">
      <c r="A63" s="285"/>
      <c r="B63" s="285"/>
      <c r="C63" s="285"/>
      <c r="D63" s="285"/>
      <c r="E63" s="285"/>
      <c r="L63" s="338"/>
    </row>
    <row r="64" spans="1:12" ht="12.75">
      <c r="A64" s="285"/>
      <c r="B64" s="285"/>
      <c r="C64" s="285"/>
      <c r="D64" s="285"/>
      <c r="E64" s="285"/>
      <c r="L64" s="338"/>
    </row>
    <row r="65" ht="12.75">
      <c r="L65" s="338"/>
    </row>
    <row r="66" ht="12.75">
      <c r="L66" s="338"/>
    </row>
    <row r="67" ht="12.75">
      <c r="L67" s="338"/>
    </row>
    <row r="68" ht="12.75">
      <c r="L68" s="338"/>
    </row>
    <row r="69" ht="12.75">
      <c r="L69" s="338"/>
    </row>
  </sheetData>
  <sheetProtection password="A14C" sheet="1" formatCells="0" formatColumns="0" formatRows="0" insertColumns="0" insertRows="0" insertHyperlinks="0" deleteColumns="0" deleteRows="0" sort="0" autoFilter="0" pivotTables="0"/>
  <mergeCells count="2">
    <mergeCell ref="B3:E3"/>
    <mergeCell ref="F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Aktieselskabet Nordisk Solar Compagni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Solar</dc:creator>
  <cp:keywords/>
  <dc:description/>
  <cp:lastModifiedBy>Jeroen Hogenboom</cp:lastModifiedBy>
  <dcterms:created xsi:type="dcterms:W3CDTF">2012-02-24T07:49:21Z</dcterms:created>
  <dcterms:modified xsi:type="dcterms:W3CDTF">2019-03-22T08:16:08Z</dcterms:modified>
  <cp:category/>
  <cp:version/>
  <cp:contentType/>
  <cp:contentStatus/>
</cp:coreProperties>
</file>