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2"/>
  </bookViews>
  <sheets>
    <sheet name="Thermrad Super-8 Compact" sheetId="1" r:id="rId1"/>
    <sheet name="Thermrad Super-8 Plateau" sheetId="2" r:id="rId2"/>
    <sheet name="Thermrad Compact-4 Plus" sheetId="3" r:id="rId3"/>
  </sheets>
  <definedNames/>
  <calcPr fullCalcOnLoad="1"/>
</workbook>
</file>

<file path=xl/sharedStrings.xml><?xml version="1.0" encoding="utf-8"?>
<sst xmlns="http://schemas.openxmlformats.org/spreadsheetml/2006/main" count="153" uniqueCount="31">
  <si>
    <t>Type</t>
  </si>
  <si>
    <t>Type 11 (PK)</t>
  </si>
  <si>
    <t>Type 20 (PP)</t>
  </si>
  <si>
    <t>Height</t>
  </si>
  <si>
    <t>W/m at</t>
  </si>
  <si>
    <t>75/65/20</t>
  </si>
  <si>
    <t>∆T over2</t>
  </si>
  <si>
    <t>n-coefficients</t>
  </si>
  <si>
    <t>∆T over1</t>
  </si>
  <si>
    <t>special coefficients</t>
  </si>
  <si>
    <t>Weight (kg/m)</t>
  </si>
  <si>
    <t>Water Contents (l/m)</t>
  </si>
  <si>
    <t>Type 21 (PKP)</t>
  </si>
  <si>
    <t>Type 22 (PKKP)</t>
  </si>
  <si>
    <t>Type 33 (DKEK)</t>
  </si>
  <si>
    <t>Table of outputs at:</t>
  </si>
  <si>
    <t>Input</t>
  </si>
  <si>
    <t>° C</t>
  </si>
  <si>
    <t>Output</t>
  </si>
  <si>
    <t>Room Tmp.</t>
  </si>
  <si>
    <t>Delta T over 2</t>
  </si>
  <si>
    <t>Delta T over 1</t>
  </si>
  <si>
    <t>°C</t>
  </si>
  <si>
    <t>WARMTE AFGIFTE IN WATT VOOR ALLE MODELLEN</t>
  </si>
  <si>
    <t>Type 10(P)</t>
  </si>
  <si>
    <t>Type N20(PP)</t>
  </si>
  <si>
    <t>Length</t>
  </si>
  <si>
    <t>THERMRAD SUPER-8 COMPACT WARMTE AFGIFTE IN WATT VOLGENS EN442 MET BOVEN- EN ZIJPLATEN</t>
  </si>
  <si>
    <t>THERMRAD SUPER-8 PLATEAU WARMTE AFGIFTE IN WATT VOLGENS EN442 MET BOVEN- EN ZIJPLATEN</t>
  </si>
  <si>
    <t>THERMRAD COMPACT-4 WARMTE AFGIFTE IN WATT VOLGENS EN442 MET BOVEN- EN ZIJPLATEN</t>
  </si>
  <si>
    <t>versie 01/01/17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</si>
</sst>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_)"/>
    <numFmt numFmtId="173" formatCode="0.00_)"/>
    <numFmt numFmtId="174" formatCode="0.0000"/>
    <numFmt numFmtId="175" formatCode="_-* #,##0.00\ _T_L_-;\-* #,##0.00\ _T_L_-;_-* &quot;-&quot;??\ _T_L_-;_-@_-"/>
    <numFmt numFmtId="176" formatCode="_-* #,##0\ _T_L_-;\-* #,##0\ _T_L_-;_-* &quot;-&quot;\ _T_L_-;_-@_-"/>
    <numFmt numFmtId="177" formatCode="_-* #,##0.00\ &quot;TL&quot;_-;\-* #,##0.00\ &quot;TL&quot;_-;_-* &quot;-&quot;??\ &quot;TL&quot;_-;_-@_-"/>
    <numFmt numFmtId="178" formatCode="_-* #,##0\ &quot;TL&quot;_-;\-* #,##0\ &quot;TL&quot;_-;_-* &quot;-&quot;\ &quot;TL&quot;_-;_-@_-"/>
  </numFmts>
  <fonts count="32">
    <font>
      <sz val="10"/>
      <name val="Arial"/>
      <family val="0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Univer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2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72" fontId="1" fillId="0" borderId="0" xfId="58" applyNumberFormat="1">
      <alignment/>
      <protection/>
    </xf>
    <xf numFmtId="172" fontId="3" fillId="0" borderId="0" xfId="58" applyNumberFormat="1" applyFont="1">
      <alignment/>
      <protection/>
    </xf>
    <xf numFmtId="172" fontId="4" fillId="0" borderId="0" xfId="58" applyNumberFormat="1" applyFont="1">
      <alignment/>
      <protection/>
    </xf>
    <xf numFmtId="172" fontId="5" fillId="0" borderId="0" xfId="58" applyNumberFormat="1" applyFont="1">
      <alignment/>
      <protection/>
    </xf>
    <xf numFmtId="172" fontId="6" fillId="14" borderId="10" xfId="58" applyNumberFormat="1" applyFont="1" applyFill="1" applyBorder="1">
      <alignment/>
      <protection/>
    </xf>
    <xf numFmtId="172" fontId="6" fillId="14" borderId="11" xfId="58" applyNumberFormat="1" applyFont="1" applyFill="1" applyBorder="1">
      <alignment/>
      <protection/>
    </xf>
    <xf numFmtId="172" fontId="6" fillId="14" borderId="10" xfId="58" applyNumberFormat="1" applyFont="1" applyFill="1" applyBorder="1" applyAlignment="1">
      <alignment/>
      <protection/>
    </xf>
    <xf numFmtId="172" fontId="6" fillId="14" borderId="11" xfId="58" applyNumberFormat="1" applyFont="1" applyFill="1" applyBorder="1" applyAlignment="1">
      <alignment/>
      <protection/>
    </xf>
    <xf numFmtId="172" fontId="6" fillId="14" borderId="12" xfId="58" applyNumberFormat="1" applyFont="1" applyFill="1" applyBorder="1" applyAlignment="1">
      <alignment/>
      <protection/>
    </xf>
    <xf numFmtId="172" fontId="6" fillId="14" borderId="10" xfId="58" applyNumberFormat="1" applyFont="1" applyFill="1" applyBorder="1" applyAlignment="1">
      <alignment horizontal="center"/>
      <protection/>
    </xf>
    <xf numFmtId="172" fontId="6" fillId="14" borderId="13" xfId="58" applyNumberFormat="1" applyFont="1" applyFill="1" applyBorder="1">
      <alignment/>
      <protection/>
    </xf>
    <xf numFmtId="172" fontId="6" fillId="14" borderId="14" xfId="58" applyNumberFormat="1" applyFont="1" applyFill="1" applyBorder="1">
      <alignment/>
      <protection/>
    </xf>
    <xf numFmtId="172" fontId="6" fillId="14" borderId="15" xfId="58" applyNumberFormat="1" applyFont="1" applyFill="1" applyBorder="1">
      <alignment/>
      <protection/>
    </xf>
    <xf numFmtId="172" fontId="6" fillId="14" borderId="16" xfId="58" applyNumberFormat="1" applyFont="1" applyFill="1" applyBorder="1">
      <alignment/>
      <protection/>
    </xf>
    <xf numFmtId="172" fontId="6" fillId="14" borderId="17" xfId="58" applyNumberFormat="1" applyFont="1" applyFill="1" applyBorder="1">
      <alignment/>
      <protection/>
    </xf>
    <xf numFmtId="172" fontId="6" fillId="14" borderId="18" xfId="58" applyNumberFormat="1" applyFont="1" applyFill="1" applyBorder="1">
      <alignment/>
      <protection/>
    </xf>
    <xf numFmtId="172" fontId="6" fillId="14" borderId="19" xfId="58" applyNumberFormat="1" applyFont="1" applyFill="1" applyBorder="1">
      <alignment/>
      <protection/>
    </xf>
    <xf numFmtId="172" fontId="6" fillId="14" borderId="20" xfId="58" applyNumberFormat="1" applyFont="1" applyFill="1" applyBorder="1">
      <alignment/>
      <protection/>
    </xf>
    <xf numFmtId="172" fontId="6" fillId="14" borderId="21" xfId="58" applyNumberFormat="1" applyFont="1" applyFill="1" applyBorder="1">
      <alignment/>
      <protection/>
    </xf>
    <xf numFmtId="172" fontId="6" fillId="0" borderId="22" xfId="58" applyNumberFormat="1" applyFont="1" applyFill="1" applyBorder="1">
      <alignment/>
      <protection/>
    </xf>
    <xf numFmtId="172" fontId="7" fillId="0" borderId="23" xfId="58" applyNumberFormat="1" applyFont="1" applyFill="1" applyBorder="1">
      <alignment/>
      <protection/>
    </xf>
    <xf numFmtId="172" fontId="8" fillId="0" borderId="24" xfId="58" applyNumberFormat="1" applyFont="1" applyFill="1" applyBorder="1">
      <alignment/>
      <protection/>
    </xf>
    <xf numFmtId="172" fontId="8" fillId="0" borderId="25" xfId="58" applyNumberFormat="1" applyFont="1" applyFill="1" applyBorder="1">
      <alignment/>
      <protection/>
    </xf>
    <xf numFmtId="172" fontId="8" fillId="0" borderId="26" xfId="58" applyNumberFormat="1" applyFont="1" applyFill="1" applyBorder="1">
      <alignment/>
      <protection/>
    </xf>
    <xf numFmtId="172" fontId="8" fillId="0" borderId="11" xfId="58" applyNumberFormat="1" applyFont="1" applyFill="1" applyBorder="1">
      <alignment/>
      <protection/>
    </xf>
    <xf numFmtId="172" fontId="8" fillId="0" borderId="27" xfId="58" applyNumberFormat="1" applyFont="1" applyFill="1" applyBorder="1">
      <alignment/>
      <protection/>
    </xf>
    <xf numFmtId="172" fontId="8" fillId="0" borderId="28" xfId="58" applyNumberFormat="1" applyFont="1" applyFill="1" applyBorder="1">
      <alignment/>
      <protection/>
    </xf>
    <xf numFmtId="172" fontId="8" fillId="0" borderId="29" xfId="58" applyNumberFormat="1" applyFont="1" applyFill="1" applyBorder="1">
      <alignment/>
      <protection/>
    </xf>
    <xf numFmtId="172" fontId="4" fillId="0" borderId="0" xfId="58" applyNumberFormat="1" applyFont="1" applyFill="1">
      <alignment/>
      <protection/>
    </xf>
    <xf numFmtId="173" fontId="8" fillId="0" borderId="30" xfId="58" applyNumberFormat="1" applyFont="1" applyFill="1" applyBorder="1" applyProtection="1">
      <alignment/>
      <protection hidden="1"/>
    </xf>
    <xf numFmtId="173" fontId="8" fillId="0" borderId="31" xfId="58" applyNumberFormat="1" applyFont="1" applyFill="1" applyBorder="1" applyProtection="1">
      <alignment/>
      <protection hidden="1"/>
    </xf>
    <xf numFmtId="173" fontId="8" fillId="0" borderId="32" xfId="58" applyNumberFormat="1" applyFont="1" applyFill="1" applyBorder="1" applyProtection="1">
      <alignment/>
      <protection hidden="1"/>
    </xf>
    <xf numFmtId="173" fontId="8" fillId="0" borderId="23" xfId="58" applyNumberFormat="1" applyFont="1" applyFill="1" applyBorder="1" applyProtection="1">
      <alignment/>
      <protection hidden="1"/>
    </xf>
    <xf numFmtId="173" fontId="8" fillId="0" borderId="33" xfId="58" applyNumberFormat="1" applyFont="1" applyFill="1" applyBorder="1" applyProtection="1">
      <alignment/>
      <protection hidden="1"/>
    </xf>
    <xf numFmtId="172" fontId="6" fillId="0" borderId="22" xfId="58" applyNumberFormat="1" applyFont="1" applyFill="1" applyBorder="1" applyProtection="1">
      <alignment/>
      <protection hidden="1"/>
    </xf>
    <xf numFmtId="172" fontId="7" fillId="0" borderId="18" xfId="58" applyNumberFormat="1" applyFont="1" applyFill="1" applyBorder="1">
      <alignment/>
      <protection/>
    </xf>
    <xf numFmtId="172" fontId="6" fillId="0" borderId="34" xfId="58" applyNumberFormat="1" applyFont="1" applyFill="1" applyBorder="1">
      <alignment/>
      <protection/>
    </xf>
    <xf numFmtId="2" fontId="8" fillId="0" borderId="30" xfId="58" applyNumberFormat="1" applyFont="1" applyFill="1" applyBorder="1" applyProtection="1">
      <alignment/>
      <protection hidden="1"/>
    </xf>
    <xf numFmtId="2" fontId="8" fillId="0" borderId="31" xfId="58" applyNumberFormat="1" applyFont="1" applyFill="1" applyBorder="1" applyProtection="1">
      <alignment/>
      <protection hidden="1"/>
    </xf>
    <xf numFmtId="2" fontId="8" fillId="0" borderId="32" xfId="58" applyNumberFormat="1" applyFont="1" applyFill="1" applyBorder="1" applyProtection="1">
      <alignment/>
      <protection hidden="1"/>
    </xf>
    <xf numFmtId="2" fontId="8" fillId="0" borderId="23" xfId="58" applyNumberFormat="1" applyFont="1" applyFill="1" applyBorder="1" applyProtection="1">
      <alignment/>
      <protection hidden="1"/>
    </xf>
    <xf numFmtId="2" fontId="8" fillId="0" borderId="33" xfId="58" applyNumberFormat="1" applyFont="1" applyFill="1" applyBorder="1" applyProtection="1">
      <alignment/>
      <protection hidden="1"/>
    </xf>
    <xf numFmtId="172" fontId="6" fillId="0" borderId="13" xfId="58" applyNumberFormat="1" applyFont="1" applyFill="1" applyBorder="1">
      <alignment/>
      <protection/>
    </xf>
    <xf numFmtId="172" fontId="7" fillId="0" borderId="14" xfId="58" applyNumberFormat="1" applyFont="1" applyFill="1" applyBorder="1">
      <alignment/>
      <protection/>
    </xf>
    <xf numFmtId="2" fontId="8" fillId="0" borderId="15" xfId="58" applyNumberFormat="1" applyFont="1" applyFill="1" applyBorder="1" applyProtection="1">
      <alignment/>
      <protection hidden="1"/>
    </xf>
    <xf numFmtId="2" fontId="8" fillId="0" borderId="16" xfId="58" applyNumberFormat="1" applyFont="1" applyFill="1" applyBorder="1" applyProtection="1">
      <alignment/>
      <protection hidden="1"/>
    </xf>
    <xf numFmtId="2" fontId="8" fillId="0" borderId="17" xfId="58" applyNumberFormat="1" applyFont="1" applyFill="1" applyBorder="1" applyProtection="1">
      <alignment/>
      <protection hidden="1"/>
    </xf>
    <xf numFmtId="2" fontId="8" fillId="0" borderId="14" xfId="58" applyNumberFormat="1" applyFont="1" applyFill="1" applyBorder="1" applyProtection="1">
      <alignment/>
      <protection hidden="1"/>
    </xf>
    <xf numFmtId="2" fontId="8" fillId="0" borderId="35" xfId="58" applyNumberFormat="1" applyFont="1" applyFill="1" applyBorder="1" applyProtection="1">
      <alignment/>
      <protection hidden="1"/>
    </xf>
    <xf numFmtId="172" fontId="9" fillId="0" borderId="0" xfId="58" applyNumberFormat="1" applyFont="1">
      <alignment/>
      <protection/>
    </xf>
    <xf numFmtId="172" fontId="6" fillId="14" borderId="25" xfId="58" applyNumberFormat="1" applyFont="1" applyFill="1" applyBorder="1" applyAlignment="1">
      <alignment horizontal="centerContinuous"/>
      <protection/>
    </xf>
    <xf numFmtId="172" fontId="6" fillId="14" borderId="36" xfId="58" applyNumberFormat="1" applyFont="1" applyFill="1" applyBorder="1">
      <alignment/>
      <protection/>
    </xf>
    <xf numFmtId="172" fontId="10" fillId="0" borderId="0" xfId="58" applyNumberFormat="1" applyFont="1" applyFill="1" applyBorder="1">
      <alignment/>
      <protection/>
    </xf>
    <xf numFmtId="172" fontId="5" fillId="0" borderId="0" xfId="58" applyNumberFormat="1" applyFont="1" applyFill="1" applyBorder="1">
      <alignment/>
      <protection/>
    </xf>
    <xf numFmtId="173" fontId="11" fillId="0" borderId="0" xfId="58" applyNumberFormat="1" applyFont="1" applyFill="1" applyBorder="1">
      <alignment/>
      <protection/>
    </xf>
    <xf numFmtId="173" fontId="11" fillId="0" borderId="0" xfId="58" applyNumberFormat="1" applyFont="1" applyBorder="1">
      <alignment/>
      <protection/>
    </xf>
    <xf numFmtId="174" fontId="12" fillId="0" borderId="0" xfId="58" applyNumberFormat="1" applyFont="1">
      <alignment/>
      <protection/>
    </xf>
    <xf numFmtId="172" fontId="7" fillId="2" borderId="24" xfId="58" applyNumberFormat="1" applyFont="1" applyFill="1" applyBorder="1">
      <alignment/>
      <protection/>
    </xf>
    <xf numFmtId="172" fontId="13" fillId="2" borderId="25" xfId="58" applyNumberFormat="1" applyFont="1" applyFill="1" applyBorder="1" applyAlignment="1" applyProtection="1">
      <alignment horizontal="right"/>
      <protection locked="0"/>
    </xf>
    <xf numFmtId="172" fontId="7" fillId="2" borderId="26" xfId="58" applyNumberFormat="1" applyFont="1" applyFill="1" applyBorder="1">
      <alignment/>
      <protection/>
    </xf>
    <xf numFmtId="172" fontId="7" fillId="7" borderId="30" xfId="58" applyNumberFormat="1" applyFont="1" applyFill="1" applyBorder="1">
      <alignment/>
      <protection/>
    </xf>
    <xf numFmtId="172" fontId="13" fillId="18" borderId="31" xfId="58" applyNumberFormat="1" applyFont="1" applyFill="1" applyBorder="1" applyAlignment="1" applyProtection="1">
      <alignment horizontal="right"/>
      <protection locked="0"/>
    </xf>
    <xf numFmtId="172" fontId="7" fillId="7" borderId="32" xfId="58" applyNumberFormat="1" applyFont="1" applyFill="1" applyBorder="1">
      <alignment/>
      <protection/>
    </xf>
    <xf numFmtId="172" fontId="7" fillId="2" borderId="30" xfId="58" applyNumberFormat="1" applyFont="1" applyFill="1" applyBorder="1">
      <alignment/>
      <protection/>
    </xf>
    <xf numFmtId="172" fontId="13" fillId="2" borderId="31" xfId="58" applyNumberFormat="1" applyFont="1" applyFill="1" applyBorder="1" applyAlignment="1" applyProtection="1">
      <alignment horizontal="right"/>
      <protection locked="0"/>
    </xf>
    <xf numFmtId="172" fontId="7" fillId="2" borderId="32" xfId="58" applyNumberFormat="1" applyFont="1" applyFill="1" applyBorder="1">
      <alignment/>
      <protection/>
    </xf>
    <xf numFmtId="172" fontId="7" fillId="7" borderId="15" xfId="58" applyNumberFormat="1" applyFont="1" applyFill="1" applyBorder="1">
      <alignment/>
      <protection/>
    </xf>
    <xf numFmtId="0" fontId="0" fillId="7" borderId="16" xfId="0" applyFill="1" applyBorder="1" applyAlignment="1">
      <alignment/>
    </xf>
    <xf numFmtId="172" fontId="7" fillId="7" borderId="17" xfId="58" applyNumberFormat="1" applyFont="1" applyFill="1" applyBorder="1">
      <alignment/>
      <protection/>
    </xf>
    <xf numFmtId="172" fontId="7" fillId="0" borderId="0" xfId="58" applyNumberFormat="1" applyFont="1" applyFill="1" applyBorder="1">
      <alignment/>
      <protection/>
    </xf>
    <xf numFmtId="172" fontId="4" fillId="0" borderId="0" xfId="58" applyNumberFormat="1" applyFont="1" applyFill="1" applyBorder="1">
      <alignment/>
      <protection/>
    </xf>
    <xf numFmtId="172" fontId="13" fillId="0" borderId="0" xfId="58" applyNumberFormat="1" applyFont="1" applyFill="1" applyBorder="1" applyAlignment="1">
      <alignment horizontal="right" vertical="center"/>
      <protection/>
    </xf>
    <xf numFmtId="172" fontId="5" fillId="0" borderId="37" xfId="58" applyNumberFormat="1" applyFont="1" applyBorder="1" applyAlignment="1">
      <alignment/>
      <protection/>
    </xf>
    <xf numFmtId="172" fontId="5" fillId="0" borderId="0" xfId="58" applyNumberFormat="1" applyFont="1" applyBorder="1" applyAlignment="1">
      <alignment/>
      <protection/>
    </xf>
    <xf numFmtId="172" fontId="6" fillId="7" borderId="12" xfId="58" applyNumberFormat="1" applyFont="1" applyFill="1" applyBorder="1" applyAlignment="1">
      <alignment horizontal="center"/>
      <protection/>
    </xf>
    <xf numFmtId="172" fontId="4" fillId="0" borderId="38" xfId="58" applyNumberFormat="1" applyFont="1" applyBorder="1">
      <alignment/>
      <protection/>
    </xf>
    <xf numFmtId="172" fontId="6" fillId="7" borderId="15" xfId="58" applyNumberFormat="1" applyFont="1" applyFill="1" applyBorder="1">
      <alignment/>
      <protection/>
    </xf>
    <xf numFmtId="172" fontId="6" fillId="7" borderId="16" xfId="58" applyNumberFormat="1" applyFont="1" applyFill="1" applyBorder="1">
      <alignment/>
      <protection/>
    </xf>
    <xf numFmtId="172" fontId="6" fillId="7" borderId="17" xfId="58" applyNumberFormat="1" applyFont="1" applyFill="1" applyBorder="1">
      <alignment/>
      <protection/>
    </xf>
    <xf numFmtId="172" fontId="6" fillId="7" borderId="14" xfId="58" applyNumberFormat="1" applyFont="1" applyFill="1" applyBorder="1">
      <alignment/>
      <protection/>
    </xf>
    <xf numFmtId="172" fontId="9" fillId="0" borderId="28" xfId="58" applyNumberFormat="1" applyFont="1" applyFill="1" applyBorder="1">
      <alignment/>
      <protection/>
    </xf>
    <xf numFmtId="172" fontId="9" fillId="0" borderId="29" xfId="58" applyNumberFormat="1" applyFont="1" applyFill="1" applyBorder="1">
      <alignment/>
      <protection/>
    </xf>
    <xf numFmtId="172" fontId="9" fillId="0" borderId="39" xfId="58" applyNumberFormat="1" applyFont="1" applyFill="1" applyBorder="1">
      <alignment/>
      <protection/>
    </xf>
    <xf numFmtId="172" fontId="9" fillId="0" borderId="40" xfId="58" applyNumberFormat="1" applyFont="1" applyFill="1" applyBorder="1">
      <alignment/>
      <protection/>
    </xf>
    <xf numFmtId="172" fontId="9" fillId="0" borderId="30" xfId="58" applyNumberFormat="1" applyFont="1" applyFill="1" applyBorder="1">
      <alignment/>
      <protection/>
    </xf>
    <xf numFmtId="172" fontId="9" fillId="0" borderId="31" xfId="58" applyNumberFormat="1" applyFont="1" applyFill="1" applyBorder="1">
      <alignment/>
      <protection/>
    </xf>
    <xf numFmtId="172" fontId="9" fillId="0" borderId="32" xfId="58" applyNumberFormat="1" applyFont="1" applyFill="1" applyBorder="1">
      <alignment/>
      <protection/>
    </xf>
    <xf numFmtId="172" fontId="9" fillId="0" borderId="23" xfId="58" applyNumberFormat="1" applyFont="1" applyFill="1" applyBorder="1">
      <alignment/>
      <protection/>
    </xf>
    <xf numFmtId="172" fontId="9" fillId="0" borderId="15" xfId="58" applyNumberFormat="1" applyFont="1" applyFill="1" applyBorder="1">
      <alignment/>
      <protection/>
    </xf>
    <xf numFmtId="172" fontId="9" fillId="0" borderId="16" xfId="58" applyNumberFormat="1" applyFont="1" applyFill="1" applyBorder="1">
      <alignment/>
      <protection/>
    </xf>
    <xf numFmtId="172" fontId="9" fillId="0" borderId="17" xfId="58" applyNumberFormat="1" applyFont="1" applyFill="1" applyBorder="1">
      <alignment/>
      <protection/>
    </xf>
    <xf numFmtId="172" fontId="9" fillId="0" borderId="13" xfId="58" applyNumberFormat="1" applyFont="1" applyFill="1" applyBorder="1">
      <alignment/>
      <protection/>
    </xf>
    <xf numFmtId="172" fontId="14" fillId="0" borderId="0" xfId="58" applyNumberFormat="1" applyFont="1">
      <alignment/>
      <protection/>
    </xf>
    <xf numFmtId="172" fontId="1" fillId="0" borderId="38" xfId="58" applyNumberFormat="1" applyBorder="1">
      <alignment/>
      <protection/>
    </xf>
    <xf numFmtId="172" fontId="1" fillId="0" borderId="0" xfId="58" applyNumberFormat="1" applyFill="1" applyBorder="1">
      <alignment/>
      <protection/>
    </xf>
    <xf numFmtId="172" fontId="6" fillId="14" borderId="12" xfId="58" applyNumberFormat="1" applyFont="1" applyFill="1" applyBorder="1" applyAlignment="1">
      <alignment horizontal="center"/>
      <protection/>
    </xf>
    <xf numFmtId="172" fontId="6" fillId="14" borderId="34" xfId="58" applyNumberFormat="1" applyFont="1" applyFill="1" applyBorder="1">
      <alignment/>
      <protection/>
    </xf>
    <xf numFmtId="172" fontId="6" fillId="14" borderId="41" xfId="58" applyNumberFormat="1" applyFont="1" applyFill="1" applyBorder="1">
      <alignment/>
      <protection/>
    </xf>
    <xf numFmtId="172" fontId="8" fillId="0" borderId="10" xfId="58" applyNumberFormat="1" applyFont="1" applyFill="1" applyBorder="1">
      <alignment/>
      <protection/>
    </xf>
    <xf numFmtId="172" fontId="8" fillId="0" borderId="12" xfId="58" applyNumberFormat="1" applyFont="1" applyFill="1" applyBorder="1">
      <alignment/>
      <protection/>
    </xf>
    <xf numFmtId="173" fontId="8" fillId="0" borderId="22" xfId="58" applyNumberFormat="1" applyFont="1" applyFill="1" applyBorder="1" applyProtection="1">
      <alignment/>
      <protection hidden="1"/>
    </xf>
    <xf numFmtId="173" fontId="8" fillId="0" borderId="42" xfId="58" applyNumberFormat="1" applyFont="1" applyFill="1" applyBorder="1" applyProtection="1">
      <alignment/>
      <protection hidden="1"/>
    </xf>
    <xf numFmtId="2" fontId="8" fillId="0" borderId="22" xfId="58" applyNumberFormat="1" applyFont="1" applyFill="1" applyBorder="1" applyProtection="1">
      <alignment/>
      <protection hidden="1"/>
    </xf>
    <xf numFmtId="2" fontId="8" fillId="0" borderId="42" xfId="58" applyNumberFormat="1" applyFont="1" applyFill="1" applyBorder="1" applyProtection="1">
      <alignment/>
      <protection hidden="1"/>
    </xf>
    <xf numFmtId="2" fontId="8" fillId="0" borderId="13" xfId="58" applyNumberFormat="1" applyFont="1" applyFill="1" applyBorder="1" applyProtection="1">
      <alignment/>
      <protection hidden="1"/>
    </xf>
    <xf numFmtId="2" fontId="8" fillId="0" borderId="43" xfId="58" applyNumberFormat="1" applyFont="1" applyFill="1" applyBorder="1" applyProtection="1">
      <alignment/>
      <protection hidden="1"/>
    </xf>
    <xf numFmtId="172" fontId="6" fillId="7" borderId="35" xfId="58" applyNumberFormat="1" applyFont="1" applyFill="1" applyBorder="1">
      <alignment/>
      <protection/>
    </xf>
    <xf numFmtId="172" fontId="6" fillId="7" borderId="13" xfId="58" applyNumberFormat="1" applyFont="1" applyFill="1" applyBorder="1">
      <alignment/>
      <protection/>
    </xf>
    <xf numFmtId="172" fontId="6" fillId="7" borderId="43" xfId="58" applyNumberFormat="1" applyFont="1" applyFill="1" applyBorder="1">
      <alignment/>
      <protection/>
    </xf>
    <xf numFmtId="172" fontId="9" fillId="0" borderId="0" xfId="58" applyNumberFormat="1" applyFont="1" applyFill="1" applyBorder="1">
      <alignment/>
      <protection/>
    </xf>
    <xf numFmtId="172" fontId="9" fillId="0" borderId="44" xfId="58" applyNumberFormat="1" applyFont="1" applyFill="1" applyBorder="1">
      <alignment/>
      <protection/>
    </xf>
    <xf numFmtId="172" fontId="9" fillId="0" borderId="33" xfId="58" applyNumberFormat="1" applyFont="1" applyFill="1" applyBorder="1">
      <alignment/>
      <protection/>
    </xf>
    <xf numFmtId="172" fontId="9" fillId="0" borderId="10" xfId="58" applyNumberFormat="1" applyFont="1" applyFill="1" applyBorder="1">
      <alignment/>
      <protection/>
    </xf>
    <xf numFmtId="172" fontId="9" fillId="0" borderId="25" xfId="58" applyNumberFormat="1" applyFont="1" applyFill="1" applyBorder="1">
      <alignment/>
      <protection/>
    </xf>
    <xf numFmtId="172" fontId="9" fillId="0" borderId="26" xfId="58" applyNumberFormat="1" applyFont="1" applyFill="1" applyBorder="1">
      <alignment/>
      <protection/>
    </xf>
    <xf numFmtId="172" fontId="9" fillId="0" borderId="42" xfId="58" applyNumberFormat="1" applyFont="1" applyFill="1" applyBorder="1">
      <alignment/>
      <protection/>
    </xf>
    <xf numFmtId="172" fontId="9" fillId="0" borderId="22" xfId="58" applyNumberFormat="1" applyFont="1" applyFill="1" applyBorder="1">
      <alignment/>
      <protection/>
    </xf>
    <xf numFmtId="172" fontId="9" fillId="0" borderId="35" xfId="58" applyNumberFormat="1" applyFont="1" applyFill="1" applyBorder="1">
      <alignment/>
      <protection/>
    </xf>
    <xf numFmtId="172" fontId="9" fillId="0" borderId="45" xfId="58" applyNumberFormat="1" applyFont="1" applyFill="1" applyBorder="1">
      <alignment/>
      <protection/>
    </xf>
    <xf numFmtId="172" fontId="9" fillId="0" borderId="46" xfId="58" applyNumberFormat="1" applyFont="1" applyFill="1" applyBorder="1">
      <alignment/>
      <protection/>
    </xf>
    <xf numFmtId="172" fontId="9" fillId="0" borderId="47" xfId="58" applyNumberFormat="1" applyFont="1" applyFill="1" applyBorder="1">
      <alignment/>
      <protection/>
    </xf>
    <xf numFmtId="172" fontId="9" fillId="0" borderId="24" xfId="58" applyNumberFormat="1" applyFont="1" applyFill="1" applyBorder="1">
      <alignment/>
      <protection/>
    </xf>
    <xf numFmtId="172" fontId="9" fillId="0" borderId="27" xfId="58" applyNumberFormat="1" applyFont="1" applyFill="1" applyBorder="1">
      <alignment/>
      <protection/>
    </xf>
    <xf numFmtId="172" fontId="9" fillId="0" borderId="48" xfId="58" applyNumberFormat="1" applyFont="1" applyFill="1" applyBorder="1">
      <alignment/>
      <protection/>
    </xf>
    <xf numFmtId="172" fontId="9" fillId="0" borderId="49" xfId="58" applyNumberFormat="1" applyFont="1" applyFill="1" applyBorder="1">
      <alignment/>
      <protection/>
    </xf>
    <xf numFmtId="172" fontId="9" fillId="0" borderId="43" xfId="58" applyNumberFormat="1" applyFont="1" applyFill="1" applyBorder="1">
      <alignment/>
      <protection/>
    </xf>
    <xf numFmtId="172" fontId="6" fillId="14" borderId="24" xfId="58" applyNumberFormat="1" applyFont="1" applyFill="1" applyBorder="1" applyAlignment="1">
      <alignment horizontal="centerContinuous"/>
      <protection/>
    </xf>
    <xf numFmtId="172" fontId="6" fillId="14" borderId="26" xfId="58" applyNumberFormat="1" applyFont="1" applyFill="1" applyBorder="1" applyAlignment="1">
      <alignment horizontal="centerContinuous"/>
      <protection/>
    </xf>
    <xf numFmtId="172" fontId="2" fillId="0" borderId="0" xfId="58" applyNumberFormat="1" applyFont="1">
      <alignment/>
      <protection/>
    </xf>
    <xf numFmtId="172" fontId="8" fillId="0" borderId="0" xfId="58" applyNumberFormat="1" applyFont="1" applyFill="1" applyBorder="1">
      <alignment/>
      <protection/>
    </xf>
    <xf numFmtId="173" fontId="8" fillId="0" borderId="0" xfId="58" applyNumberFormat="1" applyFont="1" applyFill="1" applyBorder="1" applyProtection="1">
      <alignment/>
      <protection hidden="1"/>
    </xf>
    <xf numFmtId="2" fontId="8" fillId="0" borderId="0" xfId="58" applyNumberFormat="1" applyFont="1" applyFill="1" applyBorder="1" applyProtection="1">
      <alignment/>
      <protection hidden="1"/>
    </xf>
    <xf numFmtId="174" fontId="12" fillId="0" borderId="0" xfId="58" applyNumberFormat="1" applyFont="1" applyFill="1" applyBorder="1">
      <alignment/>
      <protection/>
    </xf>
    <xf numFmtId="172" fontId="9" fillId="19" borderId="31" xfId="58" applyNumberFormat="1" applyFont="1" applyFill="1" applyBorder="1">
      <alignment/>
      <protection/>
    </xf>
    <xf numFmtId="172" fontId="9" fillId="19" borderId="15" xfId="58" applyNumberFormat="1" applyFont="1" applyFill="1" applyBorder="1">
      <alignment/>
      <protection/>
    </xf>
    <xf numFmtId="172" fontId="6" fillId="19" borderId="14" xfId="58" applyNumberFormat="1" applyFont="1" applyFill="1" applyBorder="1">
      <alignment/>
      <protection/>
    </xf>
    <xf numFmtId="172" fontId="9" fillId="19" borderId="40" xfId="58" applyNumberFormat="1" applyFont="1" applyFill="1" applyBorder="1">
      <alignment/>
      <protection/>
    </xf>
    <xf numFmtId="172" fontId="4" fillId="7" borderId="50" xfId="58" applyNumberFormat="1" applyFont="1" applyFill="1" applyBorder="1" applyAlignment="1">
      <alignment horizontal="center" vertical="center" textRotation="88"/>
      <protection/>
    </xf>
    <xf numFmtId="172" fontId="4" fillId="7" borderId="46" xfId="58" applyNumberFormat="1" applyFont="1" applyFill="1" applyBorder="1" applyAlignment="1">
      <alignment horizontal="center" vertical="center" textRotation="88"/>
      <protection/>
    </xf>
    <xf numFmtId="172" fontId="4" fillId="7" borderId="51" xfId="58" applyNumberFormat="1" applyFont="1" applyFill="1" applyBorder="1" applyAlignment="1">
      <alignment horizontal="center" vertical="center" textRotation="88"/>
      <protection/>
    </xf>
    <xf numFmtId="172" fontId="6" fillId="7" borderId="22" xfId="58" applyNumberFormat="1" applyFont="1" applyFill="1" applyBorder="1" applyAlignment="1">
      <alignment horizontal="center"/>
      <protection/>
    </xf>
    <xf numFmtId="172" fontId="6" fillId="7" borderId="42" xfId="58" applyNumberFormat="1" applyFont="1" applyFill="1" applyBorder="1" applyAlignment="1">
      <alignment horizontal="center"/>
      <protection/>
    </xf>
    <xf numFmtId="172" fontId="6" fillId="7" borderId="10" xfId="58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2" fontId="6" fillId="7" borderId="13" xfId="58" applyNumberFormat="1" applyFont="1" applyFill="1" applyBorder="1" applyAlignment="1">
      <alignment horizontal="center"/>
      <protection/>
    </xf>
    <xf numFmtId="172" fontId="6" fillId="7" borderId="43" xfId="58" applyNumberFormat="1" applyFont="1" applyFill="1" applyBorder="1" applyAlignment="1">
      <alignment horizontal="center"/>
      <protection/>
    </xf>
    <xf numFmtId="172" fontId="6" fillId="7" borderId="12" xfId="58" applyNumberFormat="1" applyFont="1" applyFill="1" applyBorder="1" applyAlignment="1">
      <alignment horizontal="center"/>
      <protection/>
    </xf>
    <xf numFmtId="172" fontId="6" fillId="7" borderId="11" xfId="58" applyNumberFormat="1" applyFont="1" applyFill="1" applyBorder="1" applyAlignment="1">
      <alignment horizontal="center"/>
      <protection/>
    </xf>
    <xf numFmtId="172" fontId="6" fillId="7" borderId="29" xfId="58" applyNumberFormat="1" applyFont="1" applyFill="1" applyBorder="1" applyAlignment="1">
      <alignment horizontal="center"/>
      <protection/>
    </xf>
    <xf numFmtId="172" fontId="6" fillId="7" borderId="39" xfId="58" applyNumberFormat="1" applyFont="1" applyFill="1" applyBorder="1" applyAlignment="1">
      <alignment horizontal="center"/>
      <protection/>
    </xf>
    <xf numFmtId="172" fontId="6" fillId="7" borderId="25" xfId="58" applyNumberFormat="1" applyFont="1" applyFill="1" applyBorder="1" applyAlignment="1">
      <alignment horizontal="center"/>
      <protection/>
    </xf>
    <xf numFmtId="172" fontId="6" fillId="7" borderId="26" xfId="58" applyNumberFormat="1" applyFont="1" applyFill="1" applyBorder="1" applyAlignment="1">
      <alignment horizontal="center"/>
      <protection/>
    </xf>
    <xf numFmtId="172" fontId="6" fillId="7" borderId="52" xfId="58" applyNumberFormat="1" applyFont="1" applyFill="1" applyBorder="1" applyAlignment="1">
      <alignment horizontal="center"/>
      <protection/>
    </xf>
    <xf numFmtId="172" fontId="6" fillId="7" borderId="53" xfId="58" applyNumberFormat="1" applyFont="1" applyFill="1" applyBorder="1" applyAlignment="1">
      <alignment horizontal="center"/>
      <protection/>
    </xf>
    <xf numFmtId="172" fontId="7" fillId="14" borderId="54" xfId="58" applyNumberFormat="1" applyFont="1" applyFill="1" applyBorder="1" applyAlignment="1">
      <alignment horizontal="center"/>
      <protection/>
    </xf>
    <xf numFmtId="172" fontId="7" fillId="14" borderId="55" xfId="58" applyNumberFormat="1" applyFont="1" applyFill="1" applyBorder="1" applyAlignment="1">
      <alignment horizontal="center"/>
      <protection/>
    </xf>
    <xf numFmtId="172" fontId="7" fillId="14" borderId="56" xfId="58" applyNumberFormat="1" applyFont="1" applyFill="1" applyBorder="1" applyAlignment="1">
      <alignment horizontal="center"/>
      <protection/>
    </xf>
    <xf numFmtId="172" fontId="6" fillId="14" borderId="10" xfId="58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6" fillId="14" borderId="24" xfId="58" applyNumberFormat="1" applyFont="1" applyFill="1" applyBorder="1" applyAlignment="1">
      <alignment horizontal="center"/>
      <protection/>
    </xf>
    <xf numFmtId="172" fontId="6" fillId="14" borderId="25" xfId="58" applyNumberFormat="1" applyFont="1" applyFill="1" applyBorder="1" applyAlignment="1">
      <alignment horizontal="center"/>
      <protection/>
    </xf>
    <xf numFmtId="172" fontId="6" fillId="14" borderId="26" xfId="58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Copy of HEAT-OUTPUTS-21-04-08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6" sqref="N36"/>
    </sheetView>
  </sheetViews>
  <sheetFormatPr defaultColWidth="9.00390625" defaultRowHeight="36" customHeight="1"/>
  <cols>
    <col min="1" max="1" width="10.8515625" style="1" customWidth="1"/>
    <col min="2" max="2" width="5.140625" style="1" customWidth="1"/>
    <col min="3" max="3" width="4.8515625" style="1" customWidth="1"/>
    <col min="4" max="23" width="6.00390625" style="1" customWidth="1"/>
    <col min="24" max="24" width="5.140625" style="1" customWidth="1"/>
    <col min="25" max="25" width="7.8515625" style="1" hidden="1" customWidth="1"/>
    <col min="26" max="26" width="0" style="1" hidden="1" customWidth="1"/>
    <col min="27" max="16384" width="9.00390625" style="1" customWidth="1"/>
  </cols>
  <sheetData>
    <row r="1" ht="18">
      <c r="A1" s="129" t="s">
        <v>27</v>
      </c>
    </row>
    <row r="2" spans="1:20" s="3" customFormat="1" ht="16.5" thickBot="1">
      <c r="A2" s="2" t="s">
        <v>30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3" s="3" customFormat="1" ht="15">
      <c r="A3" s="5" t="s">
        <v>0</v>
      </c>
      <c r="B3" s="6"/>
      <c r="C3" s="6"/>
      <c r="D3" s="7"/>
      <c r="E3" s="8"/>
      <c r="F3" s="8"/>
      <c r="G3" s="8"/>
      <c r="H3" s="8"/>
      <c r="I3" s="9"/>
      <c r="J3" s="159" t="s">
        <v>1</v>
      </c>
      <c r="K3" s="160"/>
      <c r="L3" s="160"/>
      <c r="M3" s="160"/>
      <c r="N3" s="160"/>
      <c r="O3" s="160"/>
      <c r="P3" s="160"/>
      <c r="Q3" s="159" t="s">
        <v>2</v>
      </c>
      <c r="R3" s="160"/>
      <c r="S3" s="160"/>
      <c r="T3" s="160"/>
      <c r="U3" s="160"/>
      <c r="V3" s="160"/>
      <c r="W3" s="161"/>
    </row>
    <row r="4" spans="1:23" s="3" customFormat="1" ht="15.75" thickBot="1">
      <c r="A4" s="11" t="s">
        <v>3</v>
      </c>
      <c r="B4" s="12"/>
      <c r="C4" s="12"/>
      <c r="D4" s="13"/>
      <c r="E4" s="14"/>
      <c r="F4" s="14"/>
      <c r="G4" s="14"/>
      <c r="H4" s="14"/>
      <c r="I4" s="15"/>
      <c r="J4" s="16"/>
      <c r="K4" s="17">
        <v>300</v>
      </c>
      <c r="L4" s="17">
        <v>400</v>
      </c>
      <c r="M4" s="17">
        <v>500</v>
      </c>
      <c r="N4" s="17">
        <v>600</v>
      </c>
      <c r="O4" s="14">
        <v>700</v>
      </c>
      <c r="P4" s="18">
        <v>900</v>
      </c>
      <c r="Q4" s="13"/>
      <c r="R4" s="14"/>
      <c r="S4" s="17"/>
      <c r="T4" s="17"/>
      <c r="U4" s="17">
        <v>600</v>
      </c>
      <c r="V4" s="17">
        <v>700</v>
      </c>
      <c r="W4" s="19">
        <v>900</v>
      </c>
    </row>
    <row r="5" spans="1:26" s="29" customFormat="1" ht="15">
      <c r="A5" s="20" t="s">
        <v>4</v>
      </c>
      <c r="B5" s="21" t="s">
        <v>5</v>
      </c>
      <c r="C5" s="21"/>
      <c r="D5" s="22"/>
      <c r="E5" s="23"/>
      <c r="F5" s="23"/>
      <c r="G5" s="23"/>
      <c r="H5" s="23"/>
      <c r="I5" s="24"/>
      <c r="J5" s="25"/>
      <c r="K5" s="23">
        <v>524</v>
      </c>
      <c r="L5" s="23">
        <v>666</v>
      </c>
      <c r="M5" s="23">
        <v>802</v>
      </c>
      <c r="N5" s="23">
        <v>934</v>
      </c>
      <c r="O5" s="23">
        <v>1063</v>
      </c>
      <c r="P5" s="26">
        <v>1312</v>
      </c>
      <c r="Q5" s="27"/>
      <c r="R5" s="28"/>
      <c r="S5" s="23"/>
      <c r="T5" s="23"/>
      <c r="U5" s="23">
        <v>1026</v>
      </c>
      <c r="V5" s="23">
        <v>1168</v>
      </c>
      <c r="W5" s="24">
        <v>1437</v>
      </c>
      <c r="Y5" t="s">
        <v>6</v>
      </c>
      <c r="Z5">
        <f>(90-70)/(LN((90-20)/(70-20)))</f>
        <v>59.44026823976924</v>
      </c>
    </row>
    <row r="6" spans="1:26" s="29" customFormat="1" ht="15">
      <c r="A6" s="20" t="s">
        <v>7</v>
      </c>
      <c r="B6" s="21"/>
      <c r="C6" s="21"/>
      <c r="D6" s="30"/>
      <c r="E6" s="31"/>
      <c r="F6" s="31"/>
      <c r="G6" s="31"/>
      <c r="H6" s="31"/>
      <c r="I6" s="32"/>
      <c r="J6" s="33"/>
      <c r="K6" s="31">
        <v>1.3</v>
      </c>
      <c r="L6" s="31">
        <v>1.3</v>
      </c>
      <c r="M6" s="31">
        <v>1.3</v>
      </c>
      <c r="N6" s="31">
        <v>1.3</v>
      </c>
      <c r="O6" s="31">
        <v>1.3</v>
      </c>
      <c r="P6" s="34">
        <v>1.3</v>
      </c>
      <c r="Q6" s="30"/>
      <c r="R6" s="31"/>
      <c r="S6" s="31"/>
      <c r="T6" s="31"/>
      <c r="U6" s="31">
        <v>1.3</v>
      </c>
      <c r="V6" s="31">
        <v>1.3</v>
      </c>
      <c r="W6" s="32">
        <v>1.32</v>
      </c>
      <c r="Y6" t="s">
        <v>8</v>
      </c>
      <c r="Z6">
        <f>(75-65)/(LN((75-$B$22)/(65-$B$22)))</f>
        <v>49.83288654563971</v>
      </c>
    </row>
    <row r="7" spans="1:23" s="29" customFormat="1" ht="15" hidden="1">
      <c r="A7" s="35" t="s">
        <v>9</v>
      </c>
      <c r="B7" s="36"/>
      <c r="C7" s="36"/>
      <c r="D7" s="30"/>
      <c r="E7" s="31"/>
      <c r="F7" s="31"/>
      <c r="G7" s="31"/>
      <c r="H7" s="31"/>
      <c r="I7" s="32"/>
      <c r="J7" s="33"/>
      <c r="K7" s="31"/>
      <c r="L7" s="31"/>
      <c r="M7" s="31"/>
      <c r="N7" s="31"/>
      <c r="O7" s="31"/>
      <c r="P7" s="34"/>
      <c r="Q7" s="30"/>
      <c r="R7" s="31"/>
      <c r="S7" s="31"/>
      <c r="T7" s="31"/>
      <c r="U7" s="31"/>
      <c r="V7" s="31"/>
      <c r="W7" s="32"/>
    </row>
    <row r="8" spans="1:23" s="29" customFormat="1" ht="15">
      <c r="A8" s="37" t="s">
        <v>10</v>
      </c>
      <c r="B8" s="36"/>
      <c r="C8" s="36"/>
      <c r="D8" s="38"/>
      <c r="E8" s="39"/>
      <c r="F8" s="39"/>
      <c r="G8" s="39"/>
      <c r="H8" s="39"/>
      <c r="I8" s="40"/>
      <c r="J8" s="41"/>
      <c r="K8" s="39">
        <v>8.69</v>
      </c>
      <c r="L8" s="39">
        <v>11.66</v>
      </c>
      <c r="M8" s="39">
        <v>14.68</v>
      </c>
      <c r="N8" s="39">
        <v>17.74</v>
      </c>
      <c r="O8" s="39">
        <v>20.84</v>
      </c>
      <c r="P8" s="42">
        <v>27.18</v>
      </c>
      <c r="Q8" s="38"/>
      <c r="R8" s="39"/>
      <c r="S8" s="39"/>
      <c r="T8" s="39"/>
      <c r="U8" s="39">
        <v>26.4</v>
      </c>
      <c r="V8" s="39">
        <v>30.78</v>
      </c>
      <c r="W8" s="40">
        <v>39.84</v>
      </c>
    </row>
    <row r="9" spans="1:23" s="29" customFormat="1" ht="15.75" thickBot="1">
      <c r="A9" s="43" t="s">
        <v>11</v>
      </c>
      <c r="B9" s="44"/>
      <c r="C9" s="44"/>
      <c r="D9" s="45"/>
      <c r="E9" s="46"/>
      <c r="F9" s="46"/>
      <c r="G9" s="46"/>
      <c r="H9" s="46"/>
      <c r="I9" s="47"/>
      <c r="J9" s="48"/>
      <c r="K9" s="46">
        <v>2.18</v>
      </c>
      <c r="L9" s="46">
        <v>2.49</v>
      </c>
      <c r="M9" s="46">
        <v>2.82</v>
      </c>
      <c r="N9" s="46">
        <v>3.18</v>
      </c>
      <c r="O9" s="46">
        <v>3.56</v>
      </c>
      <c r="P9" s="49">
        <v>4.42</v>
      </c>
      <c r="Q9" s="45"/>
      <c r="R9" s="46"/>
      <c r="S9" s="46"/>
      <c r="T9" s="46"/>
      <c r="U9" s="46">
        <v>6.26</v>
      </c>
      <c r="V9" s="46">
        <v>7.13</v>
      </c>
      <c r="W9" s="47">
        <v>8.79</v>
      </c>
    </row>
    <row r="10" spans="1:23" s="3" customFormat="1" ht="15.75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s="3" customFormat="1" ht="15">
      <c r="A11" s="5" t="s">
        <v>0</v>
      </c>
      <c r="B11" s="6"/>
      <c r="C11" s="6"/>
      <c r="D11" s="10"/>
      <c r="E11" s="8"/>
      <c r="F11" s="51" t="s">
        <v>12</v>
      </c>
      <c r="G11" s="8"/>
      <c r="H11" s="8"/>
      <c r="I11" s="9"/>
      <c r="J11" s="159" t="s">
        <v>13</v>
      </c>
      <c r="K11" s="160"/>
      <c r="L11" s="160"/>
      <c r="M11" s="160"/>
      <c r="N11" s="160"/>
      <c r="O11" s="160"/>
      <c r="P11" s="161"/>
      <c r="Q11" s="159" t="s">
        <v>14</v>
      </c>
      <c r="R11" s="160"/>
      <c r="S11" s="160"/>
      <c r="T11" s="160"/>
      <c r="U11" s="160"/>
      <c r="V11" s="160"/>
      <c r="W11" s="161"/>
    </row>
    <row r="12" spans="1:23" s="3" customFormat="1" ht="15.75" thickBot="1">
      <c r="A12" s="11" t="s">
        <v>3</v>
      </c>
      <c r="B12" s="12"/>
      <c r="C12" s="12"/>
      <c r="D12" s="52">
        <v>300</v>
      </c>
      <c r="E12" s="17">
        <v>400</v>
      </c>
      <c r="F12" s="17">
        <v>500</v>
      </c>
      <c r="G12" s="17">
        <v>600</v>
      </c>
      <c r="H12" s="14">
        <v>700</v>
      </c>
      <c r="I12" s="19">
        <v>900</v>
      </c>
      <c r="J12" s="16">
        <v>200</v>
      </c>
      <c r="K12" s="17">
        <v>300</v>
      </c>
      <c r="L12" s="17">
        <v>400</v>
      </c>
      <c r="M12" s="17">
        <v>500</v>
      </c>
      <c r="N12" s="17">
        <v>600</v>
      </c>
      <c r="O12" s="14">
        <v>700</v>
      </c>
      <c r="P12" s="19">
        <v>900</v>
      </c>
      <c r="Q12" s="13">
        <v>200</v>
      </c>
      <c r="R12" s="14">
        <v>300</v>
      </c>
      <c r="S12" s="17">
        <v>400</v>
      </c>
      <c r="T12" s="17">
        <v>500</v>
      </c>
      <c r="U12" s="17">
        <v>600</v>
      </c>
      <c r="V12" s="17">
        <v>700</v>
      </c>
      <c r="W12" s="19">
        <v>900</v>
      </c>
    </row>
    <row r="13" spans="1:23" s="29" customFormat="1" ht="15">
      <c r="A13" s="20" t="s">
        <v>4</v>
      </c>
      <c r="B13" s="21" t="s">
        <v>5</v>
      </c>
      <c r="C13" s="21"/>
      <c r="D13" s="22">
        <v>755</v>
      </c>
      <c r="E13" s="23">
        <v>953</v>
      </c>
      <c r="F13" s="23">
        <v>1141</v>
      </c>
      <c r="G13" s="23">
        <v>1322</v>
      </c>
      <c r="H13" s="23">
        <v>1499</v>
      </c>
      <c r="I13" s="24">
        <v>1841</v>
      </c>
      <c r="J13" s="25">
        <v>689</v>
      </c>
      <c r="K13" s="23">
        <v>942</v>
      </c>
      <c r="L13" s="23">
        <v>1202</v>
      </c>
      <c r="M13" s="23">
        <v>1449</v>
      </c>
      <c r="N13" s="23">
        <v>1683</v>
      </c>
      <c r="O13" s="23">
        <v>1907</v>
      </c>
      <c r="P13" s="26">
        <v>2326</v>
      </c>
      <c r="Q13" s="27">
        <v>975</v>
      </c>
      <c r="R13" s="28">
        <v>1334</v>
      </c>
      <c r="S13" s="23">
        <v>1700</v>
      </c>
      <c r="T13" s="23">
        <v>2048</v>
      </c>
      <c r="U13" s="23">
        <v>2379</v>
      </c>
      <c r="V13" s="23">
        <v>2696</v>
      </c>
      <c r="W13" s="24">
        <v>3297</v>
      </c>
    </row>
    <row r="14" spans="1:23" s="29" customFormat="1" ht="15">
      <c r="A14" s="20" t="s">
        <v>7</v>
      </c>
      <c r="B14" s="21"/>
      <c r="C14" s="21"/>
      <c r="D14" s="30">
        <v>1.31</v>
      </c>
      <c r="E14" s="31">
        <v>1.31</v>
      </c>
      <c r="F14" s="31">
        <v>1.32</v>
      </c>
      <c r="G14" s="31">
        <v>1.32</v>
      </c>
      <c r="H14" s="31">
        <v>1.32</v>
      </c>
      <c r="I14" s="32">
        <v>1.33</v>
      </c>
      <c r="J14" s="33">
        <v>1.3098</v>
      </c>
      <c r="K14" s="31">
        <v>1.31</v>
      </c>
      <c r="L14" s="31">
        <v>1.32</v>
      </c>
      <c r="M14" s="31">
        <v>1.32</v>
      </c>
      <c r="N14" s="31">
        <v>1.33</v>
      </c>
      <c r="O14" s="31">
        <v>1.33</v>
      </c>
      <c r="P14" s="34">
        <v>1.34</v>
      </c>
      <c r="Q14" s="30">
        <v>1.2998</v>
      </c>
      <c r="R14" s="31">
        <v>1.29</v>
      </c>
      <c r="S14" s="31">
        <v>1.3</v>
      </c>
      <c r="T14" s="31">
        <v>1.31</v>
      </c>
      <c r="U14" s="31">
        <v>1.32</v>
      </c>
      <c r="V14" s="31">
        <v>1.33</v>
      </c>
      <c r="W14" s="32">
        <v>1.34</v>
      </c>
    </row>
    <row r="15" spans="1:23" s="29" customFormat="1" ht="15" customHeight="1" hidden="1">
      <c r="A15" s="35" t="s">
        <v>9</v>
      </c>
      <c r="B15" s="36"/>
      <c r="C15" s="36"/>
      <c r="D15" s="30"/>
      <c r="E15" s="31"/>
      <c r="F15" s="31"/>
      <c r="G15" s="31"/>
      <c r="H15" s="31"/>
      <c r="I15" s="32"/>
      <c r="J15" s="33"/>
      <c r="K15" s="31"/>
      <c r="L15" s="31"/>
      <c r="M15" s="31"/>
      <c r="N15" s="31"/>
      <c r="O15" s="31"/>
      <c r="P15" s="34"/>
      <c r="Q15" s="30"/>
      <c r="R15" s="31"/>
      <c r="S15" s="31"/>
      <c r="T15" s="31"/>
      <c r="U15" s="31"/>
      <c r="V15" s="31"/>
      <c r="W15" s="32"/>
    </row>
    <row r="16" spans="1:23" s="29" customFormat="1" ht="15">
      <c r="A16" s="37" t="s">
        <v>10</v>
      </c>
      <c r="B16" s="36"/>
      <c r="C16" s="36"/>
      <c r="D16" s="38">
        <v>13.87</v>
      </c>
      <c r="E16" s="39">
        <v>18.62</v>
      </c>
      <c r="F16" s="39">
        <v>23.45</v>
      </c>
      <c r="G16" s="39">
        <v>28.36</v>
      </c>
      <c r="H16" s="39">
        <v>33.35</v>
      </c>
      <c r="I16" s="40">
        <v>43.55</v>
      </c>
      <c r="J16" s="41">
        <v>12.67</v>
      </c>
      <c r="K16" s="39">
        <v>16.27</v>
      </c>
      <c r="L16" s="39">
        <v>21.99</v>
      </c>
      <c r="M16" s="39">
        <v>27.78</v>
      </c>
      <c r="N16" s="39">
        <v>33.63</v>
      </c>
      <c r="O16" s="39">
        <v>39.55</v>
      </c>
      <c r="P16" s="42">
        <v>51.59</v>
      </c>
      <c r="Q16" s="38">
        <v>19.6</v>
      </c>
      <c r="R16" s="39">
        <v>24.44</v>
      </c>
      <c r="S16" s="39">
        <v>33.04</v>
      </c>
      <c r="T16" s="39">
        <v>41.77</v>
      </c>
      <c r="U16" s="39">
        <v>50.61</v>
      </c>
      <c r="V16" s="39">
        <v>59.58</v>
      </c>
      <c r="W16" s="40">
        <v>77.88</v>
      </c>
    </row>
    <row r="17" spans="1:23" s="29" customFormat="1" ht="15.75" thickBot="1">
      <c r="A17" s="43" t="s">
        <v>11</v>
      </c>
      <c r="B17" s="44"/>
      <c r="C17" s="44"/>
      <c r="D17" s="45">
        <v>3.5</v>
      </c>
      <c r="E17" s="46">
        <v>4.42</v>
      </c>
      <c r="F17" s="46">
        <v>5.33</v>
      </c>
      <c r="G17" s="46">
        <v>6.22</v>
      </c>
      <c r="H17" s="46">
        <v>7.09</v>
      </c>
      <c r="I17" s="47">
        <v>8.77</v>
      </c>
      <c r="J17" s="48">
        <v>2.67</v>
      </c>
      <c r="K17" s="46">
        <v>3.55</v>
      </c>
      <c r="L17" s="46">
        <v>4.47</v>
      </c>
      <c r="M17" s="46">
        <v>5.38</v>
      </c>
      <c r="N17" s="46">
        <v>6.27</v>
      </c>
      <c r="O17" s="46">
        <v>7.14</v>
      </c>
      <c r="P17" s="49">
        <v>8.84</v>
      </c>
      <c r="Q17" s="45">
        <v>4</v>
      </c>
      <c r="R17" s="46">
        <v>5.29</v>
      </c>
      <c r="S17" s="46">
        <v>6.71</v>
      </c>
      <c r="T17" s="46">
        <v>8.07</v>
      </c>
      <c r="U17" s="46">
        <v>9.39</v>
      </c>
      <c r="V17" s="46">
        <v>10.65</v>
      </c>
      <c r="W17" s="47">
        <v>13.02</v>
      </c>
    </row>
    <row r="18" spans="1:23" s="3" customFormat="1" ht="16.5" thickBot="1">
      <c r="A18" s="53"/>
      <c r="B18" s="54"/>
      <c r="C18" s="54"/>
      <c r="D18" s="55"/>
      <c r="E18" s="55"/>
      <c r="F18" s="55"/>
      <c r="G18" s="56"/>
      <c r="H18" s="56"/>
      <c r="I18" s="56"/>
      <c r="J18" s="56"/>
      <c r="K18" s="55"/>
      <c r="L18" s="55"/>
      <c r="M18" s="55"/>
      <c r="N18" s="55"/>
      <c r="O18" s="55"/>
      <c r="P18" s="56"/>
      <c r="Q18" s="56"/>
      <c r="R18" s="55"/>
      <c r="S18" s="55"/>
      <c r="T18" s="55"/>
      <c r="U18" s="55"/>
      <c r="V18" s="55"/>
      <c r="W18" s="55"/>
    </row>
    <row r="19" spans="1:23" s="3" customFormat="1" ht="15.75" thickBot="1">
      <c r="A19" s="156" t="s">
        <v>15</v>
      </c>
      <c r="B19" s="157"/>
      <c r="C19" s="158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spans="1:23" s="3" customFormat="1" ht="15">
      <c r="A20" s="58" t="s">
        <v>16</v>
      </c>
      <c r="B20" s="59">
        <v>75</v>
      </c>
      <c r="C20" s="60" t="s">
        <v>17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</row>
    <row r="21" spans="1:23" s="3" customFormat="1" ht="15">
      <c r="A21" s="61" t="s">
        <v>18</v>
      </c>
      <c r="B21" s="62">
        <v>65</v>
      </c>
      <c r="C21" s="63" t="s">
        <v>17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3" s="3" customFormat="1" ht="15">
      <c r="A22" s="64" t="s">
        <v>19</v>
      </c>
      <c r="B22" s="65">
        <v>20</v>
      </c>
      <c r="C22" s="66" t="s">
        <v>17</v>
      </c>
    </row>
    <row r="23" spans="1:3" s="3" customFormat="1" ht="15.75" hidden="1" thickBot="1">
      <c r="A23" s="67" t="s">
        <v>20</v>
      </c>
      <c r="B23" s="68">
        <f>(B20-B21)/(LN((B20-B22)/(B21-B22)))</f>
        <v>49.83288654563971</v>
      </c>
      <c r="C23" s="69" t="s">
        <v>17</v>
      </c>
    </row>
    <row r="24" spans="1:3" s="71" customFormat="1" ht="15" hidden="1">
      <c r="A24" s="70" t="s">
        <v>21</v>
      </c>
      <c r="B24">
        <f>(75-65)/(LN((75-20)/(65-20)))</f>
        <v>49.83288654563971</v>
      </c>
      <c r="C24" s="70" t="s">
        <v>22</v>
      </c>
    </row>
    <row r="25" spans="1:3" s="71" customFormat="1" ht="15">
      <c r="A25" s="70"/>
      <c r="B25" s="72"/>
      <c r="C25" s="70"/>
    </row>
    <row r="26" spans="2:25" s="3" customFormat="1" ht="16.5" thickBot="1">
      <c r="B26" s="73"/>
      <c r="C26" s="73"/>
      <c r="D26" s="73"/>
      <c r="E26" s="73"/>
      <c r="F26" s="73">
        <f>B20</f>
        <v>75</v>
      </c>
      <c r="G26" s="73">
        <f>B21</f>
        <v>65</v>
      </c>
      <c r="H26" s="73">
        <f>B22</f>
        <v>20</v>
      </c>
      <c r="I26" s="73" t="s">
        <v>23</v>
      </c>
      <c r="J26" s="74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Y26" s="1"/>
    </row>
    <row r="27" spans="2:25" s="3" customFormat="1" ht="15.75" customHeight="1">
      <c r="B27" s="143" t="s">
        <v>0</v>
      </c>
      <c r="C27" s="148"/>
      <c r="D27" s="143" t="s">
        <v>24</v>
      </c>
      <c r="E27" s="149"/>
      <c r="F27" s="149"/>
      <c r="G27" s="149"/>
      <c r="H27" s="149"/>
      <c r="I27" s="148"/>
      <c r="J27" s="143" t="s">
        <v>1</v>
      </c>
      <c r="K27" s="144"/>
      <c r="L27" s="144"/>
      <c r="M27" s="144"/>
      <c r="N27" s="144"/>
      <c r="O27" s="144"/>
      <c r="P27" s="145"/>
      <c r="Q27" s="143" t="s">
        <v>25</v>
      </c>
      <c r="R27" s="144"/>
      <c r="S27" s="144"/>
      <c r="T27" s="144"/>
      <c r="U27" s="144"/>
      <c r="V27" s="144"/>
      <c r="W27" s="145"/>
      <c r="Y27" s="1"/>
    </row>
    <row r="28" spans="1:25" s="3" customFormat="1" ht="16.5" thickBot="1">
      <c r="A28" s="76"/>
      <c r="B28" s="146" t="s">
        <v>3</v>
      </c>
      <c r="C28" s="147"/>
      <c r="D28" s="77">
        <v>300</v>
      </c>
      <c r="E28" s="78">
        <v>400</v>
      </c>
      <c r="F28" s="78">
        <v>500</v>
      </c>
      <c r="G28" s="78">
        <v>600</v>
      </c>
      <c r="H28" s="78">
        <v>700</v>
      </c>
      <c r="I28" s="79">
        <v>900</v>
      </c>
      <c r="J28" s="80"/>
      <c r="K28" s="78">
        <v>300</v>
      </c>
      <c r="L28" s="78">
        <v>400</v>
      </c>
      <c r="M28" s="78">
        <v>500</v>
      </c>
      <c r="N28" s="78">
        <v>600</v>
      </c>
      <c r="O28" s="78">
        <v>700</v>
      </c>
      <c r="P28" s="79">
        <v>900</v>
      </c>
      <c r="Q28" s="80"/>
      <c r="R28" s="78">
        <v>300</v>
      </c>
      <c r="S28" s="78">
        <v>400</v>
      </c>
      <c r="T28" s="78">
        <v>500</v>
      </c>
      <c r="U28" s="78">
        <v>600</v>
      </c>
      <c r="V28" s="78">
        <v>700</v>
      </c>
      <c r="W28" s="79">
        <v>900</v>
      </c>
      <c r="Y28" s="1"/>
    </row>
    <row r="29" spans="1:25" s="3" customFormat="1" ht="15" customHeight="1" hidden="1">
      <c r="A29" s="138" t="s">
        <v>26</v>
      </c>
      <c r="B29" s="152">
        <v>300</v>
      </c>
      <c r="C29" s="153"/>
      <c r="D29" s="81">
        <f>(($B$23/50)^D$6)*(D$5/1000*$B29)</f>
        <v>0</v>
      </c>
      <c r="E29" s="82">
        <f>(($B$23/50)^E$6)*(E$5/1000*$B29)</f>
        <v>0</v>
      </c>
      <c r="F29" s="82">
        <f>(($B$23/50)^F$6)*(F$5/1000*$B29)</f>
        <v>0</v>
      </c>
      <c r="G29" s="82">
        <f>(($B$23/50)^G$6)*(G$5/1000*$B29)</f>
        <v>0</v>
      </c>
      <c r="H29" s="82"/>
      <c r="I29" s="83">
        <f>(($B$23/50)^I$6)*(I$5/1000*$B29)</f>
        <v>0</v>
      </c>
      <c r="J29" s="84"/>
      <c r="K29" s="81">
        <f>(($B$23/50)^K$6)*(K$5/1000*$B29)</f>
        <v>156.51731658532427</v>
      </c>
      <c r="L29" s="82">
        <f>(($B$23/50)^L$6)*(L$5/1000*$B29)</f>
        <v>198.93231459127088</v>
      </c>
      <c r="M29" s="82">
        <f>(($B$23/50)^M$6)*(M$5/1000*$B29)</f>
        <v>239.5551295828818</v>
      </c>
      <c r="N29" s="82">
        <f>(($B$23/50)^N$6)*(N$5/1000*$B29)</f>
        <v>278.98315589826876</v>
      </c>
      <c r="O29" s="82"/>
      <c r="P29" s="83">
        <f>(($B$23/50)^P$6)*(P$5/1000*$B29)</f>
        <v>391.89068580142253</v>
      </c>
      <c r="Q29" s="84"/>
      <c r="R29" s="81">
        <f>(($B$23/50)^R$6)*(R$5/1000*$B29)</f>
        <v>0</v>
      </c>
      <c r="S29" s="82">
        <f>(($B$23/50)^S$6)*(S$5/1000*$B29)</f>
        <v>0</v>
      </c>
      <c r="T29" s="82">
        <f>(($B$23/50)^T$6)*(T$5/1000*$B29)</f>
        <v>0</v>
      </c>
      <c r="U29" s="82">
        <f>(($B$23/50)^U$6)*(U$5/1000*$B29)</f>
        <v>306.4632954514173</v>
      </c>
      <c r="V29" s="82"/>
      <c r="W29" s="83">
        <f>(($B$23/50)^W$6)*(W$5/1000*$B29)</f>
        <v>429.1990929421633</v>
      </c>
      <c r="X29" s="138" t="s">
        <v>26</v>
      </c>
      <c r="Y29" s="1"/>
    </row>
    <row r="30" spans="1:25" s="3" customFormat="1" ht="15.75">
      <c r="A30" s="139"/>
      <c r="B30" s="150">
        <v>400</v>
      </c>
      <c r="C30" s="151"/>
      <c r="D30" s="85">
        <f aca="true" t="shared" si="0" ref="D30:D49">$D$5*(($B$23/$B$24)^$D$6)*$B30/1000</f>
        <v>0</v>
      </c>
      <c r="E30" s="86">
        <f aca="true" t="shared" si="1" ref="E30:E49">$E$5*(($B$23/$B$24)^$E$6)*$B30/1000</f>
        <v>0</v>
      </c>
      <c r="F30" s="86">
        <f aca="true" t="shared" si="2" ref="F30:F49">$F$5*(($B$23/$B$24)^$F$6)*$B30/1000</f>
        <v>0</v>
      </c>
      <c r="G30" s="86">
        <f aca="true" t="shared" si="3" ref="G30:G49">$G$5*(($B$23/$B$24)^$G$6)*$B30/1000</f>
        <v>0</v>
      </c>
      <c r="H30" s="86">
        <f aca="true" t="shared" si="4" ref="H30:H49">$H$5*(($B$23/$B$24)^$H$6)*$B30/1000</f>
        <v>0</v>
      </c>
      <c r="I30" s="87">
        <f aca="true" t="shared" si="5" ref="I30:I49">$I$5*(($B$23/$B$24)^$I$6)*$B30/1000</f>
        <v>0</v>
      </c>
      <c r="J30" s="88">
        <v>0</v>
      </c>
      <c r="K30" s="86">
        <v>0</v>
      </c>
      <c r="L30" s="86">
        <v>0</v>
      </c>
      <c r="M30" s="86">
        <f>$M$5*(($B$23/$B$24)^$M$6)*$B30/1000</f>
        <v>320.8</v>
      </c>
      <c r="N30" s="86">
        <v>0</v>
      </c>
      <c r="O30" s="86">
        <f>$O$5*(($B$23/$B$24)^$O$6)*$B30/1000</f>
        <v>425.2</v>
      </c>
      <c r="P30" s="87">
        <f>$P$5*(($B$23/$B$24)^$P$6)*$B30/1000</f>
        <v>524.8</v>
      </c>
      <c r="Q30" s="88">
        <v>0</v>
      </c>
      <c r="R30" s="86">
        <f aca="true" t="shared" si="6" ref="R30:R49">$R$5*(($B$23/$B$24)^$R$6)*$B30/1000</f>
        <v>0</v>
      </c>
      <c r="S30" s="86">
        <f aca="true" t="shared" si="7" ref="S30:S49">$S$5*(($B$23/$B$24)^$S$6)*$B30/1000</f>
        <v>0</v>
      </c>
      <c r="T30" s="86">
        <f aca="true" t="shared" si="8" ref="T30:T49">$T$5*(($B$23/$B$24)^$T$6)*$B30/1000</f>
        <v>0</v>
      </c>
      <c r="U30" s="86">
        <v>0</v>
      </c>
      <c r="V30" s="86">
        <v>0</v>
      </c>
      <c r="W30" s="87">
        <v>0</v>
      </c>
      <c r="X30" s="139"/>
      <c r="Y30" s="1"/>
    </row>
    <row r="31" spans="1:25" s="3" customFormat="1" ht="15.75">
      <c r="A31" s="139"/>
      <c r="B31" s="150">
        <v>500</v>
      </c>
      <c r="C31" s="151"/>
      <c r="D31" s="85">
        <f t="shared" si="0"/>
        <v>0</v>
      </c>
      <c r="E31" s="86">
        <f t="shared" si="1"/>
        <v>0</v>
      </c>
      <c r="F31" s="86">
        <f t="shared" si="2"/>
        <v>0</v>
      </c>
      <c r="G31" s="86">
        <f t="shared" si="3"/>
        <v>0</v>
      </c>
      <c r="H31" s="86">
        <f t="shared" si="4"/>
        <v>0</v>
      </c>
      <c r="I31" s="87">
        <f t="shared" si="5"/>
        <v>0</v>
      </c>
      <c r="J31" s="88">
        <v>0</v>
      </c>
      <c r="K31" s="86">
        <f>$K$5*(($B$23/$B$24)^$K$6)*$B31/1000</f>
        <v>262</v>
      </c>
      <c r="L31" s="86">
        <f>$L$5*(($B$23/$B$24)^$L$6)*$B31/1000</f>
        <v>333</v>
      </c>
      <c r="M31" s="86">
        <f aca="true" t="shared" si="9" ref="M31:M49">$M$5*(($B$23/$B$24)^$M$6)*$B31/1000</f>
        <v>401</v>
      </c>
      <c r="N31" s="86">
        <f aca="true" t="shared" si="10" ref="N31:N49">$N$5*(($B$23/$B$24)^$N$6)*$B31/1000</f>
        <v>467</v>
      </c>
      <c r="O31" s="86">
        <f>$O$5*(($B$23/$B$24)^$O$6)*$B31/1000</f>
        <v>531.5</v>
      </c>
      <c r="P31" s="87">
        <f aca="true" t="shared" si="11" ref="P31:P40">$P$5*(($B$23/$B$24)^$P$6)*$B31/1000</f>
        <v>656</v>
      </c>
      <c r="Q31" s="88">
        <v>0</v>
      </c>
      <c r="R31" s="86">
        <f t="shared" si="6"/>
        <v>0</v>
      </c>
      <c r="S31" s="86">
        <f t="shared" si="7"/>
        <v>0</v>
      </c>
      <c r="T31" s="86">
        <f t="shared" si="8"/>
        <v>0</v>
      </c>
      <c r="U31" s="86">
        <v>0</v>
      </c>
      <c r="V31" s="86">
        <v>0</v>
      </c>
      <c r="W31" s="87">
        <f>$W$5*(($B$23/$B$24)^$W$6)*$B31/1000</f>
        <v>718.5</v>
      </c>
      <c r="X31" s="139"/>
      <c r="Y31" s="1"/>
    </row>
    <row r="32" spans="1:25" s="3" customFormat="1" ht="15.75">
      <c r="A32" s="139"/>
      <c r="B32" s="150">
        <v>600</v>
      </c>
      <c r="C32" s="151"/>
      <c r="D32" s="85">
        <f t="shared" si="0"/>
        <v>0</v>
      </c>
      <c r="E32" s="86">
        <f t="shared" si="1"/>
        <v>0</v>
      </c>
      <c r="F32" s="86">
        <f t="shared" si="2"/>
        <v>0</v>
      </c>
      <c r="G32" s="86">
        <f t="shared" si="3"/>
        <v>0</v>
      </c>
      <c r="H32" s="86">
        <f t="shared" si="4"/>
        <v>0</v>
      </c>
      <c r="I32" s="87">
        <f t="shared" si="5"/>
        <v>0</v>
      </c>
      <c r="J32" s="88">
        <v>0</v>
      </c>
      <c r="K32" s="86">
        <f aca="true" t="shared" si="12" ref="K32:K49">$K$5*(($B$23/$B$24)^$K$6)*$B32/1000</f>
        <v>314.4</v>
      </c>
      <c r="L32" s="86">
        <f aca="true" t="shared" si="13" ref="L32:L49">$L$5*(($B$23/$B$24)^$L$6)*$B32/1000</f>
        <v>399.6</v>
      </c>
      <c r="M32" s="86">
        <f t="shared" si="9"/>
        <v>481.2</v>
      </c>
      <c r="N32" s="86">
        <f t="shared" si="10"/>
        <v>560.4</v>
      </c>
      <c r="O32" s="86">
        <f>$O$5*(($B$23/$B$24)^$O$6)*$B32/1000</f>
        <v>637.8</v>
      </c>
      <c r="P32" s="87">
        <f t="shared" si="11"/>
        <v>787.2</v>
      </c>
      <c r="Q32" s="88">
        <v>0</v>
      </c>
      <c r="R32" s="86">
        <f t="shared" si="6"/>
        <v>0</v>
      </c>
      <c r="S32" s="86">
        <f t="shared" si="7"/>
        <v>0</v>
      </c>
      <c r="T32" s="86">
        <f t="shared" si="8"/>
        <v>0</v>
      </c>
      <c r="U32" s="86">
        <f>$U$5*(($B$23/$B$24)^$U$6)*$B32/1000</f>
        <v>615.6</v>
      </c>
      <c r="V32" s="86">
        <f>$V$5*(($B$23/$B$24)^$V$6)*$B32/1000</f>
        <v>700.8</v>
      </c>
      <c r="W32" s="87">
        <f>$W$5*(($B$23/$B$24)^$W$6)*$B32/1000</f>
        <v>862.2</v>
      </c>
      <c r="X32" s="139"/>
      <c r="Y32" s="1"/>
    </row>
    <row r="33" spans="1:25" s="3" customFormat="1" ht="15.75">
      <c r="A33" s="139"/>
      <c r="B33" s="150">
        <v>700</v>
      </c>
      <c r="C33" s="151"/>
      <c r="D33" s="85">
        <f t="shared" si="0"/>
        <v>0</v>
      </c>
      <c r="E33" s="86">
        <f t="shared" si="1"/>
        <v>0</v>
      </c>
      <c r="F33" s="86">
        <f t="shared" si="2"/>
        <v>0</v>
      </c>
      <c r="G33" s="86">
        <f t="shared" si="3"/>
        <v>0</v>
      </c>
      <c r="H33" s="86">
        <f t="shared" si="4"/>
        <v>0</v>
      </c>
      <c r="I33" s="87">
        <f t="shared" si="5"/>
        <v>0</v>
      </c>
      <c r="J33" s="88">
        <v>0</v>
      </c>
      <c r="K33" s="86">
        <v>0</v>
      </c>
      <c r="L33" s="86">
        <f t="shared" si="13"/>
        <v>466.2</v>
      </c>
      <c r="M33" s="86">
        <f t="shared" si="9"/>
        <v>561.4</v>
      </c>
      <c r="N33" s="86">
        <f t="shared" si="10"/>
        <v>653.8</v>
      </c>
      <c r="O33" s="86">
        <v>0</v>
      </c>
      <c r="P33" s="87">
        <f t="shared" si="11"/>
        <v>918.4</v>
      </c>
      <c r="Q33" s="88">
        <v>0</v>
      </c>
      <c r="R33" s="86">
        <f t="shared" si="6"/>
        <v>0</v>
      </c>
      <c r="S33" s="86">
        <f t="shared" si="7"/>
        <v>0</v>
      </c>
      <c r="T33" s="86">
        <f t="shared" si="8"/>
        <v>0</v>
      </c>
      <c r="U33" s="86">
        <v>0</v>
      </c>
      <c r="V33" s="86">
        <v>0</v>
      </c>
      <c r="W33" s="87">
        <v>0</v>
      </c>
      <c r="X33" s="139"/>
      <c r="Y33" s="1"/>
    </row>
    <row r="34" spans="1:25" s="3" customFormat="1" ht="15.75">
      <c r="A34" s="139"/>
      <c r="B34" s="150">
        <v>800</v>
      </c>
      <c r="C34" s="151"/>
      <c r="D34" s="85">
        <f t="shared" si="0"/>
        <v>0</v>
      </c>
      <c r="E34" s="86">
        <f t="shared" si="1"/>
        <v>0</v>
      </c>
      <c r="F34" s="86">
        <f t="shared" si="2"/>
        <v>0</v>
      </c>
      <c r="G34" s="86">
        <f t="shared" si="3"/>
        <v>0</v>
      </c>
      <c r="H34" s="86">
        <f t="shared" si="4"/>
        <v>0</v>
      </c>
      <c r="I34" s="87">
        <f t="shared" si="5"/>
        <v>0</v>
      </c>
      <c r="J34" s="88">
        <v>0</v>
      </c>
      <c r="K34" s="86">
        <f t="shared" si="12"/>
        <v>419.2</v>
      </c>
      <c r="L34" s="86">
        <f t="shared" si="13"/>
        <v>532.8</v>
      </c>
      <c r="M34" s="86">
        <f t="shared" si="9"/>
        <v>641.6</v>
      </c>
      <c r="N34" s="86">
        <f t="shared" si="10"/>
        <v>747.2</v>
      </c>
      <c r="O34" s="86">
        <f>$O$5*(($B$23/$B$24)^$O$6)*$B34/1000</f>
        <v>850.4</v>
      </c>
      <c r="P34" s="87">
        <f t="shared" si="11"/>
        <v>1049.6</v>
      </c>
      <c r="Q34" s="88">
        <v>0</v>
      </c>
      <c r="R34" s="86">
        <f t="shared" si="6"/>
        <v>0</v>
      </c>
      <c r="S34" s="86">
        <f t="shared" si="7"/>
        <v>0</v>
      </c>
      <c r="T34" s="86">
        <f t="shared" si="8"/>
        <v>0</v>
      </c>
      <c r="U34" s="86">
        <f>$U$5*(($B$23/$B$24)^$U$6)*$B34/1000</f>
        <v>820.8</v>
      </c>
      <c r="V34" s="86">
        <f>$V$5*(($B$23/$B$24)^$V$6)*$B34/1000</f>
        <v>934.4</v>
      </c>
      <c r="W34" s="87">
        <f>$W$5*(($B$23/$B$24)^$W$6)*$B34/1000</f>
        <v>1149.6</v>
      </c>
      <c r="X34" s="139"/>
      <c r="Y34" s="1"/>
    </row>
    <row r="35" spans="1:25" s="3" customFormat="1" ht="15.75">
      <c r="A35" s="139"/>
      <c r="B35" s="150">
        <v>900</v>
      </c>
      <c r="C35" s="151"/>
      <c r="D35" s="85">
        <f t="shared" si="0"/>
        <v>0</v>
      </c>
      <c r="E35" s="86">
        <f t="shared" si="1"/>
        <v>0</v>
      </c>
      <c r="F35" s="86">
        <f t="shared" si="2"/>
        <v>0</v>
      </c>
      <c r="G35" s="86">
        <f t="shared" si="3"/>
        <v>0</v>
      </c>
      <c r="H35" s="86">
        <f t="shared" si="4"/>
        <v>0</v>
      </c>
      <c r="I35" s="87">
        <f t="shared" si="5"/>
        <v>0</v>
      </c>
      <c r="J35" s="88">
        <v>0</v>
      </c>
      <c r="K35" s="86">
        <v>0</v>
      </c>
      <c r="L35" s="86">
        <f t="shared" si="13"/>
        <v>599.4</v>
      </c>
      <c r="M35" s="86">
        <f t="shared" si="9"/>
        <v>721.8</v>
      </c>
      <c r="N35" s="86">
        <f t="shared" si="10"/>
        <v>840.6</v>
      </c>
      <c r="O35" s="86">
        <v>0</v>
      </c>
      <c r="P35" s="87">
        <f t="shared" si="11"/>
        <v>1180.8</v>
      </c>
      <c r="Q35" s="88">
        <v>0</v>
      </c>
      <c r="R35" s="86">
        <f t="shared" si="6"/>
        <v>0</v>
      </c>
      <c r="S35" s="86">
        <f t="shared" si="7"/>
        <v>0</v>
      </c>
      <c r="T35" s="86">
        <f t="shared" si="8"/>
        <v>0</v>
      </c>
      <c r="U35" s="86">
        <v>0</v>
      </c>
      <c r="V35" s="86">
        <v>0</v>
      </c>
      <c r="W35" s="87">
        <v>0</v>
      </c>
      <c r="X35" s="139"/>
      <c r="Y35" s="1"/>
    </row>
    <row r="36" spans="1:25" s="3" customFormat="1" ht="15.75">
      <c r="A36" s="139"/>
      <c r="B36" s="150">
        <v>1000</v>
      </c>
      <c r="C36" s="151"/>
      <c r="D36" s="85">
        <f t="shared" si="0"/>
        <v>0</v>
      </c>
      <c r="E36" s="86">
        <f t="shared" si="1"/>
        <v>0</v>
      </c>
      <c r="F36" s="86">
        <f t="shared" si="2"/>
        <v>0</v>
      </c>
      <c r="G36" s="86">
        <f t="shared" si="3"/>
        <v>0</v>
      </c>
      <c r="H36" s="86">
        <f t="shared" si="4"/>
        <v>0</v>
      </c>
      <c r="I36" s="87">
        <f t="shared" si="5"/>
        <v>0</v>
      </c>
      <c r="J36" s="88">
        <v>0</v>
      </c>
      <c r="K36" s="86">
        <f t="shared" si="12"/>
        <v>524</v>
      </c>
      <c r="L36" s="86">
        <f t="shared" si="13"/>
        <v>666</v>
      </c>
      <c r="M36" s="86">
        <f t="shared" si="9"/>
        <v>802</v>
      </c>
      <c r="N36" s="86">
        <f t="shared" si="10"/>
        <v>934</v>
      </c>
      <c r="O36" s="86">
        <f>$O$5*(($B$23/$B$24)^$O$6)*$B36/1000</f>
        <v>1063</v>
      </c>
      <c r="P36" s="87">
        <f t="shared" si="11"/>
        <v>1312</v>
      </c>
      <c r="Q36" s="88">
        <v>0</v>
      </c>
      <c r="R36" s="86">
        <f t="shared" si="6"/>
        <v>0</v>
      </c>
      <c r="S36" s="86">
        <f t="shared" si="7"/>
        <v>0</v>
      </c>
      <c r="T36" s="86">
        <f t="shared" si="8"/>
        <v>0</v>
      </c>
      <c r="U36" s="86">
        <f>$U$5*(($B$23/$B$24)^$U$6)*$B36/1000</f>
        <v>1026</v>
      </c>
      <c r="V36" s="86">
        <v>0</v>
      </c>
      <c r="W36" s="87">
        <v>0</v>
      </c>
      <c r="X36" s="139"/>
      <c r="Y36" s="1"/>
    </row>
    <row r="37" spans="1:25" s="3" customFormat="1" ht="15.75">
      <c r="A37" s="139"/>
      <c r="B37" s="150">
        <v>1100</v>
      </c>
      <c r="C37" s="151"/>
      <c r="D37" s="85">
        <f t="shared" si="0"/>
        <v>0</v>
      </c>
      <c r="E37" s="86">
        <f t="shared" si="1"/>
        <v>0</v>
      </c>
      <c r="F37" s="86">
        <f t="shared" si="2"/>
        <v>0</v>
      </c>
      <c r="G37" s="86">
        <f t="shared" si="3"/>
        <v>0</v>
      </c>
      <c r="H37" s="86">
        <f t="shared" si="4"/>
        <v>0</v>
      </c>
      <c r="I37" s="87">
        <f t="shared" si="5"/>
        <v>0</v>
      </c>
      <c r="J37" s="88">
        <v>0</v>
      </c>
      <c r="K37" s="86">
        <v>0</v>
      </c>
      <c r="L37" s="86">
        <f t="shared" si="13"/>
        <v>732.6</v>
      </c>
      <c r="M37" s="86">
        <f t="shared" si="9"/>
        <v>882.2</v>
      </c>
      <c r="N37" s="86">
        <f t="shared" si="10"/>
        <v>1027.4</v>
      </c>
      <c r="O37" s="86">
        <v>0</v>
      </c>
      <c r="P37" s="87">
        <v>0</v>
      </c>
      <c r="Q37" s="88">
        <v>0</v>
      </c>
      <c r="R37" s="86">
        <f t="shared" si="6"/>
        <v>0</v>
      </c>
      <c r="S37" s="86">
        <f t="shared" si="7"/>
        <v>0</v>
      </c>
      <c r="T37" s="86">
        <f t="shared" si="8"/>
        <v>0</v>
      </c>
      <c r="U37" s="86">
        <v>0</v>
      </c>
      <c r="V37" s="86">
        <v>0</v>
      </c>
      <c r="W37" s="87">
        <v>0</v>
      </c>
      <c r="X37" s="139"/>
      <c r="Y37" s="1"/>
    </row>
    <row r="38" spans="1:25" s="3" customFormat="1" ht="15.75">
      <c r="A38" s="139"/>
      <c r="B38" s="150">
        <v>1200</v>
      </c>
      <c r="C38" s="151"/>
      <c r="D38" s="85">
        <f t="shared" si="0"/>
        <v>0</v>
      </c>
      <c r="E38" s="86">
        <f t="shared" si="1"/>
        <v>0</v>
      </c>
      <c r="F38" s="86">
        <f t="shared" si="2"/>
        <v>0</v>
      </c>
      <c r="G38" s="86">
        <f t="shared" si="3"/>
        <v>0</v>
      </c>
      <c r="H38" s="86">
        <f t="shared" si="4"/>
        <v>0</v>
      </c>
      <c r="I38" s="87">
        <f t="shared" si="5"/>
        <v>0</v>
      </c>
      <c r="J38" s="88">
        <v>0</v>
      </c>
      <c r="K38" s="86">
        <f t="shared" si="12"/>
        <v>628.8</v>
      </c>
      <c r="L38" s="86">
        <f t="shared" si="13"/>
        <v>799.2</v>
      </c>
      <c r="M38" s="86">
        <f t="shared" si="9"/>
        <v>962.4</v>
      </c>
      <c r="N38" s="86">
        <f t="shared" si="10"/>
        <v>1120.8</v>
      </c>
      <c r="O38" s="86">
        <f>$O$5*(($B$23/$B$24)^$O$6)*$B38/1000</f>
        <v>1275.6</v>
      </c>
      <c r="P38" s="87">
        <f t="shared" si="11"/>
        <v>1574.4</v>
      </c>
      <c r="Q38" s="88">
        <v>0</v>
      </c>
      <c r="R38" s="86">
        <f t="shared" si="6"/>
        <v>0</v>
      </c>
      <c r="S38" s="86">
        <f t="shared" si="7"/>
        <v>0</v>
      </c>
      <c r="T38" s="86">
        <f t="shared" si="8"/>
        <v>0</v>
      </c>
      <c r="U38" s="86">
        <v>0</v>
      </c>
      <c r="V38" s="86">
        <v>0</v>
      </c>
      <c r="W38" s="87">
        <v>0</v>
      </c>
      <c r="X38" s="139"/>
      <c r="Y38" s="1"/>
    </row>
    <row r="39" spans="1:25" s="3" customFormat="1" ht="15.75">
      <c r="A39" s="139"/>
      <c r="B39" s="150">
        <v>1300</v>
      </c>
      <c r="C39" s="151"/>
      <c r="D39" s="85">
        <f t="shared" si="0"/>
        <v>0</v>
      </c>
      <c r="E39" s="86">
        <f t="shared" si="1"/>
        <v>0</v>
      </c>
      <c r="F39" s="86">
        <f t="shared" si="2"/>
        <v>0</v>
      </c>
      <c r="G39" s="86">
        <f t="shared" si="3"/>
        <v>0</v>
      </c>
      <c r="H39" s="86">
        <f t="shared" si="4"/>
        <v>0</v>
      </c>
      <c r="I39" s="87">
        <f t="shared" si="5"/>
        <v>0</v>
      </c>
      <c r="J39" s="88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7">
        <v>0</v>
      </c>
      <c r="Q39" s="88">
        <v>0</v>
      </c>
      <c r="R39" s="86">
        <f t="shared" si="6"/>
        <v>0</v>
      </c>
      <c r="S39" s="86">
        <f t="shared" si="7"/>
        <v>0</v>
      </c>
      <c r="T39" s="86">
        <f t="shared" si="8"/>
        <v>0</v>
      </c>
      <c r="U39" s="86">
        <v>0</v>
      </c>
      <c r="V39" s="86">
        <v>0</v>
      </c>
      <c r="W39" s="87">
        <v>0</v>
      </c>
      <c r="X39" s="139"/>
      <c r="Y39" s="1"/>
    </row>
    <row r="40" spans="1:25" s="3" customFormat="1" ht="15.75">
      <c r="A40" s="139"/>
      <c r="B40" s="150">
        <v>1400</v>
      </c>
      <c r="C40" s="151"/>
      <c r="D40" s="85">
        <f t="shared" si="0"/>
        <v>0</v>
      </c>
      <c r="E40" s="86">
        <f t="shared" si="1"/>
        <v>0</v>
      </c>
      <c r="F40" s="86">
        <f t="shared" si="2"/>
        <v>0</v>
      </c>
      <c r="G40" s="86">
        <f t="shared" si="3"/>
        <v>0</v>
      </c>
      <c r="H40" s="86">
        <f t="shared" si="4"/>
        <v>0</v>
      </c>
      <c r="I40" s="87">
        <f t="shared" si="5"/>
        <v>0</v>
      </c>
      <c r="J40" s="88">
        <v>0</v>
      </c>
      <c r="K40" s="86">
        <f t="shared" si="12"/>
        <v>733.6</v>
      </c>
      <c r="L40" s="86">
        <f t="shared" si="13"/>
        <v>932.4</v>
      </c>
      <c r="M40" s="86">
        <f t="shared" si="9"/>
        <v>1122.8</v>
      </c>
      <c r="N40" s="86">
        <f t="shared" si="10"/>
        <v>1307.6</v>
      </c>
      <c r="O40" s="86">
        <f>$O$5*(($B$23/$B$24)^$O$6)*$B40/1000</f>
        <v>1488.2</v>
      </c>
      <c r="P40" s="87">
        <f t="shared" si="11"/>
        <v>1836.8</v>
      </c>
      <c r="Q40" s="88">
        <v>0</v>
      </c>
      <c r="R40" s="86">
        <f t="shared" si="6"/>
        <v>0</v>
      </c>
      <c r="S40" s="86">
        <f t="shared" si="7"/>
        <v>0</v>
      </c>
      <c r="T40" s="86">
        <f t="shared" si="8"/>
        <v>0</v>
      </c>
      <c r="U40" s="86">
        <v>0</v>
      </c>
      <c r="V40" s="86">
        <v>0</v>
      </c>
      <c r="W40" s="87">
        <v>0</v>
      </c>
      <c r="X40" s="139"/>
      <c r="Y40" s="1"/>
    </row>
    <row r="41" spans="1:25" s="3" customFormat="1" ht="15.75">
      <c r="A41" s="139"/>
      <c r="B41" s="150">
        <v>1500</v>
      </c>
      <c r="C41" s="151"/>
      <c r="D41" s="85">
        <f t="shared" si="0"/>
        <v>0</v>
      </c>
      <c r="E41" s="86">
        <f t="shared" si="1"/>
        <v>0</v>
      </c>
      <c r="F41" s="86">
        <f t="shared" si="2"/>
        <v>0</v>
      </c>
      <c r="G41" s="86">
        <f t="shared" si="3"/>
        <v>0</v>
      </c>
      <c r="H41" s="86">
        <f t="shared" si="4"/>
        <v>0</v>
      </c>
      <c r="I41" s="87">
        <f t="shared" si="5"/>
        <v>0</v>
      </c>
      <c r="J41" s="88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7">
        <v>0</v>
      </c>
      <c r="Q41" s="88">
        <v>0</v>
      </c>
      <c r="R41" s="86">
        <f t="shared" si="6"/>
        <v>0</v>
      </c>
      <c r="S41" s="86">
        <f t="shared" si="7"/>
        <v>0</v>
      </c>
      <c r="T41" s="86">
        <f t="shared" si="8"/>
        <v>0</v>
      </c>
      <c r="U41" s="86">
        <v>0</v>
      </c>
      <c r="V41" s="86">
        <v>0</v>
      </c>
      <c r="W41" s="87">
        <v>0</v>
      </c>
      <c r="X41" s="139"/>
      <c r="Y41" s="1"/>
    </row>
    <row r="42" spans="1:25" s="3" customFormat="1" ht="15.75">
      <c r="A42" s="139"/>
      <c r="B42" s="150">
        <v>1600</v>
      </c>
      <c r="C42" s="151"/>
      <c r="D42" s="85">
        <f t="shared" si="0"/>
        <v>0</v>
      </c>
      <c r="E42" s="86">
        <f t="shared" si="1"/>
        <v>0</v>
      </c>
      <c r="F42" s="86">
        <f t="shared" si="2"/>
        <v>0</v>
      </c>
      <c r="G42" s="86">
        <f t="shared" si="3"/>
        <v>0</v>
      </c>
      <c r="H42" s="86">
        <f t="shared" si="4"/>
        <v>0</v>
      </c>
      <c r="I42" s="87">
        <f t="shared" si="5"/>
        <v>0</v>
      </c>
      <c r="J42" s="88">
        <v>0</v>
      </c>
      <c r="K42" s="86">
        <f t="shared" si="12"/>
        <v>838.4</v>
      </c>
      <c r="L42" s="86">
        <f t="shared" si="13"/>
        <v>1065.6</v>
      </c>
      <c r="M42" s="86">
        <f t="shared" si="9"/>
        <v>1283.2</v>
      </c>
      <c r="N42" s="86">
        <f t="shared" si="10"/>
        <v>1494.4</v>
      </c>
      <c r="O42" s="86">
        <f>$O$5*(($B$23/$B$24)^$O$6)*$B42/1000</f>
        <v>1700.8</v>
      </c>
      <c r="P42" s="87">
        <v>0</v>
      </c>
      <c r="Q42" s="88">
        <v>0</v>
      </c>
      <c r="R42" s="86">
        <f t="shared" si="6"/>
        <v>0</v>
      </c>
      <c r="S42" s="86">
        <f t="shared" si="7"/>
        <v>0</v>
      </c>
      <c r="T42" s="86">
        <f t="shared" si="8"/>
        <v>0</v>
      </c>
      <c r="U42" s="86">
        <v>0</v>
      </c>
      <c r="V42" s="86">
        <v>0</v>
      </c>
      <c r="W42" s="87">
        <v>0</v>
      </c>
      <c r="X42" s="139"/>
      <c r="Y42" s="1"/>
    </row>
    <row r="43" spans="1:25" s="3" customFormat="1" ht="15.75">
      <c r="A43" s="139"/>
      <c r="B43" s="150">
        <v>1800</v>
      </c>
      <c r="C43" s="151"/>
      <c r="D43" s="85">
        <f t="shared" si="0"/>
        <v>0</v>
      </c>
      <c r="E43" s="86">
        <f t="shared" si="1"/>
        <v>0</v>
      </c>
      <c r="F43" s="86">
        <f t="shared" si="2"/>
        <v>0</v>
      </c>
      <c r="G43" s="86">
        <f t="shared" si="3"/>
        <v>0</v>
      </c>
      <c r="H43" s="86">
        <f t="shared" si="4"/>
        <v>0</v>
      </c>
      <c r="I43" s="87">
        <f t="shared" si="5"/>
        <v>0</v>
      </c>
      <c r="J43" s="88">
        <v>0</v>
      </c>
      <c r="K43" s="86">
        <f t="shared" si="12"/>
        <v>943.2</v>
      </c>
      <c r="L43" s="86">
        <f t="shared" si="13"/>
        <v>1198.8</v>
      </c>
      <c r="M43" s="86">
        <f t="shared" si="9"/>
        <v>1443.6</v>
      </c>
      <c r="N43" s="86">
        <f t="shared" si="10"/>
        <v>1681.2</v>
      </c>
      <c r="O43" s="86">
        <v>0</v>
      </c>
      <c r="P43" s="87">
        <v>0</v>
      </c>
      <c r="Q43" s="88">
        <v>0</v>
      </c>
      <c r="R43" s="86">
        <f t="shared" si="6"/>
        <v>0</v>
      </c>
      <c r="S43" s="86">
        <f t="shared" si="7"/>
        <v>0</v>
      </c>
      <c r="T43" s="86">
        <f t="shared" si="8"/>
        <v>0</v>
      </c>
      <c r="U43" s="86">
        <v>0</v>
      </c>
      <c r="V43" s="86">
        <v>0</v>
      </c>
      <c r="W43" s="87">
        <v>0</v>
      </c>
      <c r="X43" s="139"/>
      <c r="Y43" s="1"/>
    </row>
    <row r="44" spans="1:25" s="3" customFormat="1" ht="15.75">
      <c r="A44" s="139"/>
      <c r="B44" s="150">
        <v>2000</v>
      </c>
      <c r="C44" s="151"/>
      <c r="D44" s="85">
        <f t="shared" si="0"/>
        <v>0</v>
      </c>
      <c r="E44" s="86">
        <f t="shared" si="1"/>
        <v>0</v>
      </c>
      <c r="F44" s="86">
        <f t="shared" si="2"/>
        <v>0</v>
      </c>
      <c r="G44" s="86">
        <f t="shared" si="3"/>
        <v>0</v>
      </c>
      <c r="H44" s="86">
        <f t="shared" si="4"/>
        <v>0</v>
      </c>
      <c r="I44" s="87">
        <f t="shared" si="5"/>
        <v>0</v>
      </c>
      <c r="J44" s="88">
        <v>0</v>
      </c>
      <c r="K44" s="86">
        <f t="shared" si="12"/>
        <v>1048</v>
      </c>
      <c r="L44" s="86">
        <f t="shared" si="13"/>
        <v>1332</v>
      </c>
      <c r="M44" s="86">
        <f t="shared" si="9"/>
        <v>1604</v>
      </c>
      <c r="N44" s="86">
        <f t="shared" si="10"/>
        <v>1868</v>
      </c>
      <c r="O44" s="86">
        <v>0</v>
      </c>
      <c r="P44" s="87">
        <v>0</v>
      </c>
      <c r="Q44" s="88">
        <v>0</v>
      </c>
      <c r="R44" s="86">
        <f t="shared" si="6"/>
        <v>0</v>
      </c>
      <c r="S44" s="86">
        <f t="shared" si="7"/>
        <v>0</v>
      </c>
      <c r="T44" s="86">
        <f t="shared" si="8"/>
        <v>0</v>
      </c>
      <c r="U44" s="86">
        <v>0</v>
      </c>
      <c r="V44" s="86">
        <v>0</v>
      </c>
      <c r="W44" s="87">
        <v>0</v>
      </c>
      <c r="X44" s="139"/>
      <c r="Y44" s="1"/>
    </row>
    <row r="45" spans="1:25" s="3" customFormat="1" ht="15.75">
      <c r="A45" s="139"/>
      <c r="B45" s="150">
        <v>2200</v>
      </c>
      <c r="C45" s="151"/>
      <c r="D45" s="85">
        <f t="shared" si="0"/>
        <v>0</v>
      </c>
      <c r="E45" s="86">
        <f t="shared" si="1"/>
        <v>0</v>
      </c>
      <c r="F45" s="86">
        <f t="shared" si="2"/>
        <v>0</v>
      </c>
      <c r="G45" s="86">
        <f t="shared" si="3"/>
        <v>0</v>
      </c>
      <c r="H45" s="86">
        <f t="shared" si="4"/>
        <v>0</v>
      </c>
      <c r="I45" s="87">
        <f t="shared" si="5"/>
        <v>0</v>
      </c>
      <c r="J45" s="88">
        <v>0</v>
      </c>
      <c r="K45" s="86">
        <f t="shared" si="12"/>
        <v>1152.8</v>
      </c>
      <c r="L45" s="86">
        <f t="shared" si="13"/>
        <v>1465.2</v>
      </c>
      <c r="M45" s="86">
        <f t="shared" si="9"/>
        <v>1764.4</v>
      </c>
      <c r="N45" s="86">
        <f t="shared" si="10"/>
        <v>2054.8</v>
      </c>
      <c r="O45" s="86">
        <v>0</v>
      </c>
      <c r="P45" s="87">
        <v>0</v>
      </c>
      <c r="Q45" s="88">
        <v>0</v>
      </c>
      <c r="R45" s="86">
        <f t="shared" si="6"/>
        <v>0</v>
      </c>
      <c r="S45" s="86">
        <f t="shared" si="7"/>
        <v>0</v>
      </c>
      <c r="T45" s="86">
        <f t="shared" si="8"/>
        <v>0</v>
      </c>
      <c r="U45" s="86">
        <v>0</v>
      </c>
      <c r="V45" s="86">
        <v>0</v>
      </c>
      <c r="W45" s="87">
        <v>0</v>
      </c>
      <c r="X45" s="139"/>
      <c r="Y45" s="1"/>
    </row>
    <row r="46" spans="1:25" s="3" customFormat="1" ht="15.75">
      <c r="A46" s="139"/>
      <c r="B46" s="150">
        <v>2400</v>
      </c>
      <c r="C46" s="151"/>
      <c r="D46" s="85">
        <f t="shared" si="0"/>
        <v>0</v>
      </c>
      <c r="E46" s="86">
        <f t="shared" si="1"/>
        <v>0</v>
      </c>
      <c r="F46" s="86">
        <f t="shared" si="2"/>
        <v>0</v>
      </c>
      <c r="G46" s="86">
        <f t="shared" si="3"/>
        <v>0</v>
      </c>
      <c r="H46" s="86">
        <f t="shared" si="4"/>
        <v>0</v>
      </c>
      <c r="I46" s="87">
        <f t="shared" si="5"/>
        <v>0</v>
      </c>
      <c r="J46" s="88">
        <v>0</v>
      </c>
      <c r="K46" s="86">
        <f t="shared" si="12"/>
        <v>1257.6</v>
      </c>
      <c r="L46" s="86">
        <f t="shared" si="13"/>
        <v>1598.4</v>
      </c>
      <c r="M46" s="86">
        <f t="shared" si="9"/>
        <v>1924.8</v>
      </c>
      <c r="N46" s="86">
        <f t="shared" si="10"/>
        <v>2241.6</v>
      </c>
      <c r="O46" s="86">
        <v>0</v>
      </c>
      <c r="P46" s="87">
        <v>0</v>
      </c>
      <c r="Q46" s="88">
        <v>0</v>
      </c>
      <c r="R46" s="86">
        <f t="shared" si="6"/>
        <v>0</v>
      </c>
      <c r="S46" s="86">
        <f t="shared" si="7"/>
        <v>0</v>
      </c>
      <c r="T46" s="86">
        <f t="shared" si="8"/>
        <v>0</v>
      </c>
      <c r="U46" s="86">
        <v>0</v>
      </c>
      <c r="V46" s="86">
        <v>0</v>
      </c>
      <c r="W46" s="87">
        <v>0</v>
      </c>
      <c r="X46" s="139"/>
      <c r="Y46" s="1"/>
    </row>
    <row r="47" spans="1:25" s="3" customFormat="1" ht="15.75">
      <c r="A47" s="139"/>
      <c r="B47" s="150">
        <v>2600</v>
      </c>
      <c r="C47" s="151"/>
      <c r="D47" s="85">
        <f t="shared" si="0"/>
        <v>0</v>
      </c>
      <c r="E47" s="86">
        <f t="shared" si="1"/>
        <v>0</v>
      </c>
      <c r="F47" s="86">
        <f t="shared" si="2"/>
        <v>0</v>
      </c>
      <c r="G47" s="86">
        <f t="shared" si="3"/>
        <v>0</v>
      </c>
      <c r="H47" s="86">
        <f t="shared" si="4"/>
        <v>0</v>
      </c>
      <c r="I47" s="87">
        <f t="shared" si="5"/>
        <v>0</v>
      </c>
      <c r="J47" s="88">
        <v>0</v>
      </c>
      <c r="K47" s="86">
        <f t="shared" si="12"/>
        <v>1362.4</v>
      </c>
      <c r="L47" s="86">
        <f t="shared" si="13"/>
        <v>1731.6</v>
      </c>
      <c r="M47" s="86">
        <f t="shared" si="9"/>
        <v>2085.2</v>
      </c>
      <c r="N47" s="86">
        <f t="shared" si="10"/>
        <v>2428.4</v>
      </c>
      <c r="O47" s="86">
        <v>0</v>
      </c>
      <c r="P47" s="87">
        <v>0</v>
      </c>
      <c r="Q47" s="88">
        <v>0</v>
      </c>
      <c r="R47" s="86">
        <f t="shared" si="6"/>
        <v>0</v>
      </c>
      <c r="S47" s="86">
        <f t="shared" si="7"/>
        <v>0</v>
      </c>
      <c r="T47" s="86">
        <f t="shared" si="8"/>
        <v>0</v>
      </c>
      <c r="U47" s="86">
        <v>0</v>
      </c>
      <c r="V47" s="86">
        <v>0</v>
      </c>
      <c r="W47" s="87">
        <v>0</v>
      </c>
      <c r="X47" s="139"/>
      <c r="Y47" s="1"/>
    </row>
    <row r="48" spans="1:25" s="3" customFormat="1" ht="15.75">
      <c r="A48" s="139"/>
      <c r="B48" s="150">
        <v>2800</v>
      </c>
      <c r="C48" s="151"/>
      <c r="D48" s="85">
        <f t="shared" si="0"/>
        <v>0</v>
      </c>
      <c r="E48" s="86">
        <f t="shared" si="1"/>
        <v>0</v>
      </c>
      <c r="F48" s="86">
        <f t="shared" si="2"/>
        <v>0</v>
      </c>
      <c r="G48" s="86">
        <f t="shared" si="3"/>
        <v>0</v>
      </c>
      <c r="H48" s="86">
        <f t="shared" si="4"/>
        <v>0</v>
      </c>
      <c r="I48" s="87">
        <f t="shared" si="5"/>
        <v>0</v>
      </c>
      <c r="J48" s="88">
        <v>0</v>
      </c>
      <c r="K48" s="86">
        <f t="shared" si="12"/>
        <v>1467.2</v>
      </c>
      <c r="L48" s="86">
        <f t="shared" si="13"/>
        <v>1864.8</v>
      </c>
      <c r="M48" s="86">
        <f t="shared" si="9"/>
        <v>2245.6</v>
      </c>
      <c r="N48" s="86">
        <f t="shared" si="10"/>
        <v>2615.2</v>
      </c>
      <c r="O48" s="86">
        <v>0</v>
      </c>
      <c r="P48" s="87">
        <v>0</v>
      </c>
      <c r="Q48" s="88">
        <v>0</v>
      </c>
      <c r="R48" s="86">
        <f t="shared" si="6"/>
        <v>0</v>
      </c>
      <c r="S48" s="86">
        <f t="shared" si="7"/>
        <v>0</v>
      </c>
      <c r="T48" s="86">
        <f t="shared" si="8"/>
        <v>0</v>
      </c>
      <c r="U48" s="86">
        <v>0</v>
      </c>
      <c r="V48" s="86">
        <v>0</v>
      </c>
      <c r="W48" s="87">
        <v>0</v>
      </c>
      <c r="X48" s="139"/>
      <c r="Y48" s="1"/>
    </row>
    <row r="49" spans="1:25" s="3" customFormat="1" ht="16.5" thickBot="1">
      <c r="A49" s="140"/>
      <c r="B49" s="154">
        <v>3000</v>
      </c>
      <c r="C49" s="155"/>
      <c r="D49" s="89">
        <f t="shared" si="0"/>
        <v>0</v>
      </c>
      <c r="E49" s="90">
        <f t="shared" si="1"/>
        <v>0</v>
      </c>
      <c r="F49" s="90">
        <f t="shared" si="2"/>
        <v>0</v>
      </c>
      <c r="G49" s="90">
        <f t="shared" si="3"/>
        <v>0</v>
      </c>
      <c r="H49" s="90">
        <f t="shared" si="4"/>
        <v>0</v>
      </c>
      <c r="I49" s="91">
        <f t="shared" si="5"/>
        <v>0</v>
      </c>
      <c r="J49" s="92">
        <v>0</v>
      </c>
      <c r="K49" s="90">
        <f t="shared" si="12"/>
        <v>1572</v>
      </c>
      <c r="L49" s="90">
        <f t="shared" si="13"/>
        <v>1998</v>
      </c>
      <c r="M49" s="90">
        <f t="shared" si="9"/>
        <v>2406</v>
      </c>
      <c r="N49" s="90">
        <f t="shared" si="10"/>
        <v>2802</v>
      </c>
      <c r="O49" s="90">
        <v>0</v>
      </c>
      <c r="P49" s="91">
        <v>0</v>
      </c>
      <c r="Q49" s="92">
        <v>0</v>
      </c>
      <c r="R49" s="90">
        <f t="shared" si="6"/>
        <v>0</v>
      </c>
      <c r="S49" s="90">
        <f t="shared" si="7"/>
        <v>0</v>
      </c>
      <c r="T49" s="90">
        <f t="shared" si="8"/>
        <v>0</v>
      </c>
      <c r="U49" s="90">
        <v>0</v>
      </c>
      <c r="V49" s="90">
        <v>0</v>
      </c>
      <c r="W49" s="91">
        <v>0</v>
      </c>
      <c r="X49" s="140"/>
      <c r="Y49" s="1"/>
    </row>
    <row r="50" spans="2:23" ht="16.5" thickBo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</row>
    <row r="51" spans="2:23" ht="15.75">
      <c r="B51" s="143" t="s">
        <v>0</v>
      </c>
      <c r="C51" s="148"/>
      <c r="D51" s="143" t="s">
        <v>12</v>
      </c>
      <c r="E51" s="149"/>
      <c r="F51" s="149"/>
      <c r="G51" s="149"/>
      <c r="H51" s="149"/>
      <c r="I51" s="148"/>
      <c r="J51" s="143" t="s">
        <v>13</v>
      </c>
      <c r="K51" s="144" t="s">
        <v>13</v>
      </c>
      <c r="L51" s="144"/>
      <c r="M51" s="144"/>
      <c r="N51" s="144"/>
      <c r="O51" s="144"/>
      <c r="P51" s="145"/>
      <c r="Q51" s="143" t="s">
        <v>14</v>
      </c>
      <c r="R51" s="144" t="s">
        <v>14</v>
      </c>
      <c r="S51" s="144"/>
      <c r="T51" s="144"/>
      <c r="U51" s="144"/>
      <c r="V51" s="144"/>
      <c r="W51" s="145"/>
    </row>
    <row r="52" spans="1:23" ht="16.5" thickBot="1">
      <c r="A52" s="94"/>
      <c r="B52" s="146" t="s">
        <v>3</v>
      </c>
      <c r="C52" s="147"/>
      <c r="D52" s="77">
        <v>300</v>
      </c>
      <c r="E52" s="78">
        <v>400</v>
      </c>
      <c r="F52" s="78">
        <v>500</v>
      </c>
      <c r="G52" s="78">
        <v>600</v>
      </c>
      <c r="H52" s="78">
        <v>700</v>
      </c>
      <c r="I52" s="79">
        <v>900</v>
      </c>
      <c r="J52" s="136">
        <v>200</v>
      </c>
      <c r="K52" s="78">
        <v>300</v>
      </c>
      <c r="L52" s="78">
        <v>400</v>
      </c>
      <c r="M52" s="78">
        <v>500</v>
      </c>
      <c r="N52" s="78">
        <v>600</v>
      </c>
      <c r="O52" s="78">
        <v>700</v>
      </c>
      <c r="P52" s="79">
        <v>900</v>
      </c>
      <c r="Q52" s="136">
        <v>200</v>
      </c>
      <c r="R52" s="78">
        <v>300</v>
      </c>
      <c r="S52" s="78">
        <v>400</v>
      </c>
      <c r="T52" s="78">
        <v>500</v>
      </c>
      <c r="U52" s="78">
        <v>600</v>
      </c>
      <c r="V52" s="78">
        <v>700</v>
      </c>
      <c r="W52" s="79">
        <v>900</v>
      </c>
    </row>
    <row r="53" spans="1:24" ht="15.75" customHeight="1" hidden="1">
      <c r="A53" s="138" t="s">
        <v>26</v>
      </c>
      <c r="B53" s="143">
        <v>300</v>
      </c>
      <c r="C53" s="148"/>
      <c r="D53" s="81">
        <f>(($B$23/50)^D$14)*(D$13/1000*$B29)</f>
        <v>225.5088127758715</v>
      </c>
      <c r="E53" s="82">
        <f>(($B$23/50)^E$14)*(E$13/1000*$B29)</f>
        <v>284.6488722853053</v>
      </c>
      <c r="F53" s="82">
        <f>(($B$23/50)^F$14)*(F$13/1000*$B29)</f>
        <v>340.7906506938123</v>
      </c>
      <c r="G53" s="82">
        <f>(($B$23/50)^G$14)*(G$13/1000*$B29)</f>
        <v>394.8512184199999</v>
      </c>
      <c r="H53" s="82"/>
      <c r="I53" s="83">
        <f>(($B$23/50)^I$14)*(I$13/1000*$B29)</f>
        <v>549.846261095005</v>
      </c>
      <c r="J53" s="84"/>
      <c r="K53" s="81">
        <f>(($B$23/50)^K$14)*(K$13/1000*$B29)</f>
        <v>281.3633134236701</v>
      </c>
      <c r="L53" s="82">
        <f>(($B$23/50)^L$14)*(L$13/1000*$B29)</f>
        <v>359.00995804904676</v>
      </c>
      <c r="M53" s="82">
        <f>(($B$23/50)^M$14)*(M$13/1000*$B29)</f>
        <v>432.7832189792586</v>
      </c>
      <c r="N53" s="82">
        <f>(($B$23/50)^N$14)*(N$13/1000*$B29)</f>
        <v>502.65684813845394</v>
      </c>
      <c r="O53" s="82"/>
      <c r="P53" s="83">
        <f>(($B$23/50)^P$14)*(P$13/1000*$B29)</f>
        <v>694.6765816044218</v>
      </c>
      <c r="Q53" s="137"/>
      <c r="R53" s="81">
        <f>(($B$23/50)^R$14)*(R$13/1000*$B29)</f>
        <v>398.4753637223326</v>
      </c>
      <c r="S53" s="82">
        <f>(($B$23/50)^S$14)*(S$13/1000*$B29)</f>
        <v>507.7851873951359</v>
      </c>
      <c r="T53" s="82">
        <f>(($B$23/50)^T$14)*(T$13/1000*$B29)</f>
        <v>611.7113226026289</v>
      </c>
      <c r="U53" s="82">
        <f>(($B$23/50)^U$14)*(U$13/1000*$B29)</f>
        <v>710.552986854145</v>
      </c>
      <c r="V53" s="82"/>
      <c r="W53" s="83">
        <f>(($B$23/50)^W$14)*(W$13/1000*$B29)</f>
        <v>984.6726954212289</v>
      </c>
      <c r="X53" s="138" t="s">
        <v>26</v>
      </c>
    </row>
    <row r="54" spans="1:24" ht="15.75">
      <c r="A54" s="139"/>
      <c r="B54" s="141">
        <v>400</v>
      </c>
      <c r="C54" s="142"/>
      <c r="D54" s="85">
        <v>0</v>
      </c>
      <c r="E54" s="86">
        <v>0</v>
      </c>
      <c r="F54" s="86">
        <v>0</v>
      </c>
      <c r="G54" s="86">
        <v>0</v>
      </c>
      <c r="H54" s="86">
        <v>0</v>
      </c>
      <c r="I54" s="87">
        <v>0</v>
      </c>
      <c r="J54" s="134">
        <v>0</v>
      </c>
      <c r="K54" s="86">
        <v>0</v>
      </c>
      <c r="L54" s="86">
        <v>0</v>
      </c>
      <c r="M54" s="86">
        <f aca="true" t="shared" si="14" ref="M54:M62">$M$13*(($B$23/$B$24)^$M$14)*$B54/1000</f>
        <v>579.6</v>
      </c>
      <c r="N54" s="86">
        <v>0</v>
      </c>
      <c r="O54" s="86">
        <f aca="true" t="shared" si="15" ref="O54:O62">$O$13*(($B$23/$B$24)^$O$14)*$B54/1000</f>
        <v>762.8</v>
      </c>
      <c r="P54" s="87">
        <f aca="true" t="shared" si="16" ref="P54:P60">$P$13*(($B$23/$B$24)^$P$14)*$B54/1000</f>
        <v>930.4</v>
      </c>
      <c r="Q54" s="134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7">
        <f aca="true" t="shared" si="17" ref="W54:W59">$W$13*(($B$23/$B$24)^$W$14)*$B54/1000</f>
        <v>1318.8</v>
      </c>
      <c r="X54" s="139"/>
    </row>
    <row r="55" spans="1:24" ht="15.75">
      <c r="A55" s="139"/>
      <c r="B55" s="141">
        <v>500</v>
      </c>
      <c r="C55" s="142"/>
      <c r="D55" s="85">
        <f>$D$13*(($B$23/$B$24)^$D$14)*$B55/1000</f>
        <v>377.5</v>
      </c>
      <c r="E55" s="86">
        <f>$E$13*(($B$23/$B$24)^$E$14)*$B55/1000</f>
        <v>476.5</v>
      </c>
      <c r="F55" s="86">
        <f>$F$13*(($B$23/$B$24)^$F$14)*$B55/1000</f>
        <v>570.5</v>
      </c>
      <c r="G55" s="86">
        <f>$G$13*(($B$23/$B$24)^$G$14)*$B55/1000</f>
        <v>661</v>
      </c>
      <c r="H55" s="86">
        <f>$H$13*(($B$23/$B$24)^$H$14)*$B55/1000</f>
        <v>749.5</v>
      </c>
      <c r="I55" s="87">
        <f aca="true" t="shared" si="18" ref="I55:I60">$I$13*(($B$23/$B$24)^$I$14)*$B55/1000</f>
        <v>920.5</v>
      </c>
      <c r="J55" s="134">
        <v>0</v>
      </c>
      <c r="K55" s="86">
        <f>$K$13*(($B$23/$B$24)^$K$14)*$B55/1000</f>
        <v>471</v>
      </c>
      <c r="L55" s="86">
        <f aca="true" t="shared" si="19" ref="L55:L62">$L$13*(($B$23/$B$24)^$L$14)*$B55/1000</f>
        <v>601</v>
      </c>
      <c r="M55" s="86">
        <f t="shared" si="14"/>
        <v>724.5</v>
      </c>
      <c r="N55" s="86">
        <f aca="true" t="shared" si="20" ref="N55:N62">$N$13*(($B$23/$B$24)^$N$14)*$B55/1000</f>
        <v>841.5</v>
      </c>
      <c r="O55" s="86">
        <f t="shared" si="15"/>
        <v>953.5</v>
      </c>
      <c r="P55" s="87">
        <f t="shared" si="16"/>
        <v>1163</v>
      </c>
      <c r="Q55" s="134">
        <v>0</v>
      </c>
      <c r="R55" s="86">
        <v>0</v>
      </c>
      <c r="S55" s="86">
        <v>0</v>
      </c>
      <c r="T55" s="86">
        <f>$T$13*(($B$23/$B$24)^$T$14)*$B55/1000</f>
        <v>1024</v>
      </c>
      <c r="U55" s="86">
        <f>$U$13*(($B$23/$B$24)^$U$14)*$B55/1000</f>
        <v>1189.5</v>
      </c>
      <c r="V55" s="86">
        <f>$V$13*(($B$23/$B$24)^$V$14)*$B55/1000</f>
        <v>1348</v>
      </c>
      <c r="W55" s="87">
        <f t="shared" si="17"/>
        <v>1648.5</v>
      </c>
      <c r="X55" s="139"/>
    </row>
    <row r="56" spans="1:24" ht="15.75">
      <c r="A56" s="139"/>
      <c r="B56" s="141">
        <v>600</v>
      </c>
      <c r="C56" s="142"/>
      <c r="D56" s="85">
        <v>0</v>
      </c>
      <c r="E56" s="86">
        <f aca="true" t="shared" si="21" ref="E56:E73">$E$13*(($B$23/$B$24)^$E$14)*$B56/1000</f>
        <v>571.8</v>
      </c>
      <c r="F56" s="86">
        <f aca="true" t="shared" si="22" ref="F56:F72">$F$13*(($B$23/$B$24)^$F$14)*$B56/1000</f>
        <v>684.6</v>
      </c>
      <c r="G56" s="86">
        <f aca="true" t="shared" si="23" ref="G56:G67">$G$13*(($B$23/$B$24)^$G$14)*$B56/1000</f>
        <v>793.2</v>
      </c>
      <c r="H56" s="86">
        <f>$H$13*(($B$23/$B$24)^$H$14)*$B56/1000</f>
        <v>899.4</v>
      </c>
      <c r="I56" s="87">
        <f t="shared" si="18"/>
        <v>1104.6</v>
      </c>
      <c r="J56" s="134">
        <v>0</v>
      </c>
      <c r="K56" s="86">
        <f>$K$13*(($B$23/$B$24)^$K$14)*$B56/1000</f>
        <v>565.2</v>
      </c>
      <c r="L56" s="86">
        <f t="shared" si="19"/>
        <v>721.2</v>
      </c>
      <c r="M56" s="86">
        <f t="shared" si="14"/>
        <v>869.4</v>
      </c>
      <c r="N56" s="86">
        <f t="shared" si="20"/>
        <v>1009.8</v>
      </c>
      <c r="O56" s="86">
        <f t="shared" si="15"/>
        <v>1144.2</v>
      </c>
      <c r="P56" s="87">
        <f t="shared" si="16"/>
        <v>1395.6</v>
      </c>
      <c r="Q56" s="134">
        <v>0</v>
      </c>
      <c r="R56" s="86">
        <v>0</v>
      </c>
      <c r="S56" s="86">
        <f>$S$13*(($B$23/$B$24)^$S$14)*$B56/1000</f>
        <v>1020</v>
      </c>
      <c r="T56" s="86">
        <f>$T$13*(($B$23/$B$24)^$T$14)*$B56/1000</f>
        <v>1228.8</v>
      </c>
      <c r="U56" s="86">
        <f>$U$13*(($B$23/$B$24)^$U$14)*$B56/1000</f>
        <v>1427.4</v>
      </c>
      <c r="V56" s="86">
        <f>$V$13*(($B$23/$B$24)^$V$14)*$B56/1000</f>
        <v>1617.6</v>
      </c>
      <c r="W56" s="87">
        <f t="shared" si="17"/>
        <v>1978.2</v>
      </c>
      <c r="X56" s="139"/>
    </row>
    <row r="57" spans="1:24" ht="15.75">
      <c r="A57" s="139"/>
      <c r="B57" s="141">
        <v>700</v>
      </c>
      <c r="C57" s="142"/>
      <c r="D57" s="85">
        <v>0</v>
      </c>
      <c r="E57" s="86">
        <f t="shared" si="21"/>
        <v>667.1</v>
      </c>
      <c r="F57" s="86">
        <f t="shared" si="22"/>
        <v>798.7</v>
      </c>
      <c r="G57" s="86">
        <f t="shared" si="23"/>
        <v>925.4</v>
      </c>
      <c r="H57" s="86">
        <v>0</v>
      </c>
      <c r="I57" s="87">
        <f t="shared" si="18"/>
        <v>1288.7</v>
      </c>
      <c r="J57" s="134">
        <v>0</v>
      </c>
      <c r="K57" s="86">
        <v>0</v>
      </c>
      <c r="L57" s="86">
        <f t="shared" si="19"/>
        <v>841.4</v>
      </c>
      <c r="M57" s="86">
        <f t="shared" si="14"/>
        <v>1014.3</v>
      </c>
      <c r="N57" s="86">
        <f t="shared" si="20"/>
        <v>1178.1</v>
      </c>
      <c r="O57" s="86">
        <f t="shared" si="15"/>
        <v>1334.9</v>
      </c>
      <c r="P57" s="87">
        <f t="shared" si="16"/>
        <v>1628.2</v>
      </c>
      <c r="Q57" s="134">
        <v>0</v>
      </c>
      <c r="R57" s="86">
        <v>0</v>
      </c>
      <c r="S57" s="86">
        <v>0</v>
      </c>
      <c r="T57" s="86">
        <f>$T$13*(($B$23/$B$24)^$T$14)*$B57/1000</f>
        <v>1433.6</v>
      </c>
      <c r="U57" s="86">
        <v>0</v>
      </c>
      <c r="V57" s="86">
        <v>0</v>
      </c>
      <c r="W57" s="87">
        <f t="shared" si="17"/>
        <v>2307.9</v>
      </c>
      <c r="X57" s="139"/>
    </row>
    <row r="58" spans="1:24" ht="15.75">
      <c r="A58" s="139"/>
      <c r="B58" s="141">
        <v>800</v>
      </c>
      <c r="C58" s="142"/>
      <c r="D58" s="85">
        <v>0</v>
      </c>
      <c r="E58" s="86">
        <f t="shared" si="21"/>
        <v>762.4</v>
      </c>
      <c r="F58" s="86">
        <f t="shared" si="22"/>
        <v>912.8</v>
      </c>
      <c r="G58" s="86">
        <f t="shared" si="23"/>
        <v>1057.6</v>
      </c>
      <c r="H58" s="86">
        <f>$H$13*(($B$23/$B$24)^$H$14)*$B58/1000</f>
        <v>1199.2</v>
      </c>
      <c r="I58" s="87">
        <f t="shared" si="18"/>
        <v>1472.8</v>
      </c>
      <c r="J58" s="134">
        <f aca="true" t="shared" si="24" ref="J58:J73">$J$13*(($B$23/$B$24)^$J$14)*$B58/1000</f>
        <v>551.2</v>
      </c>
      <c r="K58" s="86">
        <f>$K$13*(($B$23/$B$24)^$K$14)*$B58/1000</f>
        <v>753.6</v>
      </c>
      <c r="L58" s="86">
        <f t="shared" si="19"/>
        <v>961.6</v>
      </c>
      <c r="M58" s="86">
        <f t="shared" si="14"/>
        <v>1159.2</v>
      </c>
      <c r="N58" s="86">
        <f t="shared" si="20"/>
        <v>1346.4</v>
      </c>
      <c r="O58" s="86">
        <f t="shared" si="15"/>
        <v>1525.6</v>
      </c>
      <c r="P58" s="87">
        <f t="shared" si="16"/>
        <v>1860.8</v>
      </c>
      <c r="Q58" s="134">
        <f>$Q$13*(($B$23/$B$24)^$Q$14)*$B58/1000</f>
        <v>780</v>
      </c>
      <c r="R58" s="86">
        <f>$R$13*(($B$23/$B$24)^$R$14)*$B58/1000</f>
        <v>1067.2</v>
      </c>
      <c r="S58" s="86">
        <f>$S$13*(($B$23/$B$24)^$S$14)*$B58/1000</f>
        <v>1360</v>
      </c>
      <c r="T58" s="86">
        <f>$T$13*(($B$23/$B$24)^$T$14)*$B58/1000</f>
        <v>1638.4</v>
      </c>
      <c r="U58" s="86">
        <f>$U$13*(($B$23/$B$24)^$U$14)*$B58/1000</f>
        <v>1903.2</v>
      </c>
      <c r="V58" s="86">
        <f>$V$13*(($B$23/$B$24)^$V$14)*$B58/1000</f>
        <v>2156.8</v>
      </c>
      <c r="W58" s="87">
        <f t="shared" si="17"/>
        <v>2637.6</v>
      </c>
      <c r="X58" s="139"/>
    </row>
    <row r="59" spans="1:24" ht="15.75">
      <c r="A59" s="139"/>
      <c r="B59" s="141">
        <v>900</v>
      </c>
      <c r="C59" s="142"/>
      <c r="D59" s="85">
        <v>0</v>
      </c>
      <c r="E59" s="86">
        <f t="shared" si="21"/>
        <v>857.7</v>
      </c>
      <c r="F59" s="86">
        <f t="shared" si="22"/>
        <v>1026.9</v>
      </c>
      <c r="G59" s="86">
        <f t="shared" si="23"/>
        <v>1189.8</v>
      </c>
      <c r="H59" s="86">
        <v>0</v>
      </c>
      <c r="I59" s="87">
        <f t="shared" si="18"/>
        <v>1656.9</v>
      </c>
      <c r="J59" s="134">
        <v>0</v>
      </c>
      <c r="K59" s="86">
        <v>0</v>
      </c>
      <c r="L59" s="86">
        <f t="shared" si="19"/>
        <v>1081.8</v>
      </c>
      <c r="M59" s="86">
        <f t="shared" si="14"/>
        <v>1304.1</v>
      </c>
      <c r="N59" s="86">
        <f t="shared" si="20"/>
        <v>1514.7</v>
      </c>
      <c r="O59" s="86">
        <f t="shared" si="15"/>
        <v>1716.3</v>
      </c>
      <c r="P59" s="87">
        <f t="shared" si="16"/>
        <v>2093.4</v>
      </c>
      <c r="Q59" s="134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7">
        <f t="shared" si="17"/>
        <v>2967.3</v>
      </c>
      <c r="X59" s="139"/>
    </row>
    <row r="60" spans="1:24" ht="15.75">
      <c r="A60" s="139"/>
      <c r="B60" s="141">
        <v>1000</v>
      </c>
      <c r="C60" s="142"/>
      <c r="D60" s="85">
        <f>$D$13*(($B$23/$B$24)^$D$14)*$B60/1000</f>
        <v>755</v>
      </c>
      <c r="E60" s="86">
        <f t="shared" si="21"/>
        <v>953</v>
      </c>
      <c r="F60" s="86">
        <f t="shared" si="22"/>
        <v>1141</v>
      </c>
      <c r="G60" s="86">
        <f t="shared" si="23"/>
        <v>1322</v>
      </c>
      <c r="H60" s="86">
        <f>$H$13*(($B$23/$B$24)^$H$14)*$B60/1000</f>
        <v>1499</v>
      </c>
      <c r="I60" s="87">
        <f t="shared" si="18"/>
        <v>1841</v>
      </c>
      <c r="J60" s="134">
        <f t="shared" si="24"/>
        <v>689</v>
      </c>
      <c r="K60" s="86">
        <f>$K$13*(($B$23/$B$24)^$K$14)*$B60/1000</f>
        <v>942</v>
      </c>
      <c r="L60" s="86">
        <f t="shared" si="19"/>
        <v>1202</v>
      </c>
      <c r="M60" s="86">
        <f t="shared" si="14"/>
        <v>1449</v>
      </c>
      <c r="N60" s="86">
        <f t="shared" si="20"/>
        <v>1683</v>
      </c>
      <c r="O60" s="86">
        <f t="shared" si="15"/>
        <v>1907</v>
      </c>
      <c r="P60" s="87">
        <f t="shared" si="16"/>
        <v>2326</v>
      </c>
      <c r="Q60" s="134">
        <f>$Q$13*(($B$23/$B$24)^$Q$14)*$B60/1000</f>
        <v>975</v>
      </c>
      <c r="R60" s="86">
        <f>$R$13*(($B$23/$B$24)^$R$14)*$B60/1000</f>
        <v>1334</v>
      </c>
      <c r="S60" s="86">
        <f>$S$13*(($B$23/$B$24)^$S$14)*$B60/1000</f>
        <v>1700</v>
      </c>
      <c r="T60" s="86">
        <f>$T$13*(($B$23/$B$24)^$T$14)*$B60/1000</f>
        <v>2048</v>
      </c>
      <c r="U60" s="86">
        <f>$U$13*(($B$23/$B$24)^$U$14)*$B60/1000</f>
        <v>2379</v>
      </c>
      <c r="V60" s="86">
        <f>$V$13*(($B$23/$B$24)^$V$14)*$B60/1000</f>
        <v>2696</v>
      </c>
      <c r="W60" s="87">
        <v>0</v>
      </c>
      <c r="X60" s="139"/>
    </row>
    <row r="61" spans="1:24" ht="15.75">
      <c r="A61" s="139"/>
      <c r="B61" s="141">
        <v>1100</v>
      </c>
      <c r="C61" s="142"/>
      <c r="D61" s="85">
        <v>0</v>
      </c>
      <c r="E61" s="86">
        <v>0</v>
      </c>
      <c r="F61" s="86">
        <f t="shared" si="22"/>
        <v>1255.1</v>
      </c>
      <c r="G61" s="86">
        <f t="shared" si="23"/>
        <v>1454.2</v>
      </c>
      <c r="H61" s="86">
        <v>0</v>
      </c>
      <c r="I61" s="87">
        <v>0</v>
      </c>
      <c r="J61" s="134">
        <v>0</v>
      </c>
      <c r="K61" s="86">
        <v>0</v>
      </c>
      <c r="L61" s="86">
        <f t="shared" si="19"/>
        <v>1322.2</v>
      </c>
      <c r="M61" s="86">
        <f t="shared" si="14"/>
        <v>1593.9</v>
      </c>
      <c r="N61" s="86">
        <f t="shared" si="20"/>
        <v>1851.3</v>
      </c>
      <c r="O61" s="86">
        <v>0</v>
      </c>
      <c r="P61" s="87">
        <v>0</v>
      </c>
      <c r="Q61" s="134">
        <v>0</v>
      </c>
      <c r="R61" s="86">
        <v>0</v>
      </c>
      <c r="S61" s="86">
        <v>0</v>
      </c>
      <c r="T61" s="86">
        <f>$T$13*(($B$23/$B$24)^$T$14)*$B61/1000</f>
        <v>2252.8</v>
      </c>
      <c r="U61" s="86">
        <v>0</v>
      </c>
      <c r="V61" s="86">
        <v>0</v>
      </c>
      <c r="W61" s="87">
        <v>0</v>
      </c>
      <c r="X61" s="139"/>
    </row>
    <row r="62" spans="1:24" ht="15.75">
      <c r="A62" s="139"/>
      <c r="B62" s="141">
        <v>1200</v>
      </c>
      <c r="C62" s="142"/>
      <c r="D62" s="85">
        <v>0</v>
      </c>
      <c r="E62" s="86">
        <f t="shared" si="21"/>
        <v>1143.6</v>
      </c>
      <c r="F62" s="86">
        <f t="shared" si="22"/>
        <v>1369.2</v>
      </c>
      <c r="G62" s="86">
        <f t="shared" si="23"/>
        <v>1586.4</v>
      </c>
      <c r="H62" s="86">
        <f>$H$13*(($B$23/$B$24)^$H$14)*$B62/1000</f>
        <v>1798.8</v>
      </c>
      <c r="I62" s="87">
        <v>0</v>
      </c>
      <c r="J62" s="134">
        <f t="shared" si="24"/>
        <v>826.8</v>
      </c>
      <c r="K62" s="86">
        <f>$K$13*(($B$23/$B$24)^$K$14)*$B62/1000</f>
        <v>1130.4</v>
      </c>
      <c r="L62" s="86">
        <f t="shared" si="19"/>
        <v>1442.4</v>
      </c>
      <c r="M62" s="86">
        <f t="shared" si="14"/>
        <v>1738.8</v>
      </c>
      <c r="N62" s="86">
        <f t="shared" si="20"/>
        <v>2019.6</v>
      </c>
      <c r="O62" s="86">
        <f t="shared" si="15"/>
        <v>2288.4</v>
      </c>
      <c r="P62" s="87">
        <f>$P$13*(($B$23/$B$24)^$P$14)*$B62/1000</f>
        <v>2791.2</v>
      </c>
      <c r="Q62" s="134">
        <f>$Q$13*(($B$23/$B$24)^$Q$14)*$B62/1000</f>
        <v>1170</v>
      </c>
      <c r="R62" s="86">
        <f>$R$13*(($B$23/$B$24)^$R$14)*$B62/1000</f>
        <v>1600.8</v>
      </c>
      <c r="S62" s="86">
        <f>$S$13*(($B$23/$B$24)^$S$14)*$B62/1000</f>
        <v>2040</v>
      </c>
      <c r="T62" s="86">
        <f>$T$13*(($B$23/$B$24)^$T$14)*$B62/1000</f>
        <v>2457.6</v>
      </c>
      <c r="U62" s="86">
        <f>$U$13*(($B$23/$B$24)^$U$14)*$B62/1000</f>
        <v>2854.8</v>
      </c>
      <c r="V62" s="86">
        <v>0</v>
      </c>
      <c r="W62" s="87">
        <f>$W$13*(($B$23/$B$24)^$W$14)*$B62/1000</f>
        <v>3956.4</v>
      </c>
      <c r="X62" s="139"/>
    </row>
    <row r="63" spans="1:24" ht="15.75">
      <c r="A63" s="139"/>
      <c r="B63" s="141">
        <v>1300</v>
      </c>
      <c r="C63" s="142"/>
      <c r="D63" s="85">
        <v>0</v>
      </c>
      <c r="E63" s="86">
        <v>0</v>
      </c>
      <c r="F63" s="86">
        <v>0</v>
      </c>
      <c r="G63" s="86">
        <v>0</v>
      </c>
      <c r="H63" s="86">
        <v>0</v>
      </c>
      <c r="I63" s="87">
        <v>0</v>
      </c>
      <c r="J63" s="134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7">
        <v>0</v>
      </c>
      <c r="Q63" s="134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7">
        <v>0</v>
      </c>
      <c r="X63" s="139"/>
    </row>
    <row r="64" spans="1:24" ht="15.75">
      <c r="A64" s="139"/>
      <c r="B64" s="141">
        <v>1400</v>
      </c>
      <c r="C64" s="142"/>
      <c r="D64" s="85">
        <f>$D$13*(($B$23/$B$24)^$D$14)*$B64/1000</f>
        <v>1057</v>
      </c>
      <c r="E64" s="86">
        <f t="shared" si="21"/>
        <v>1334.2</v>
      </c>
      <c r="F64" s="86">
        <f t="shared" si="22"/>
        <v>1597.4</v>
      </c>
      <c r="G64" s="86">
        <f t="shared" si="23"/>
        <v>1850.8</v>
      </c>
      <c r="H64" s="86">
        <f>$H$13*(($B$23/$B$24)^$H$14)*$B64/1000</f>
        <v>2098.6</v>
      </c>
      <c r="I64" s="87">
        <v>0</v>
      </c>
      <c r="J64" s="134">
        <f t="shared" si="24"/>
        <v>964.6</v>
      </c>
      <c r="K64" s="86">
        <f>$K$13*(($B$23/$B$24)^$K$14)*$B64/1000</f>
        <v>1318.8</v>
      </c>
      <c r="L64" s="86">
        <f>$L$13*(($B$23/$B$24)^$L$14)*$B64/1000</f>
        <v>1682.8</v>
      </c>
      <c r="M64" s="86">
        <f>$M$13*(($B$23/$B$24)^$M$14)*$B64/1000</f>
        <v>2028.6</v>
      </c>
      <c r="N64" s="86">
        <f>$N$13*(($B$23/$B$24)^$N$14)*$B64/1000</f>
        <v>2356.2</v>
      </c>
      <c r="O64" s="86">
        <f>$O$13*(($B$23/$B$24)^$O$14)*$B64/1000</f>
        <v>2669.8</v>
      </c>
      <c r="P64" s="87">
        <v>0</v>
      </c>
      <c r="Q64" s="134">
        <f>$Q$13*(($B$23/$B$24)^$Q$14)*$B64/1000</f>
        <v>1365</v>
      </c>
      <c r="R64" s="86">
        <f>$R$13*(($B$23/$B$24)^$R$14)*$B64/1000</f>
        <v>1867.6</v>
      </c>
      <c r="S64" s="86">
        <f>$S$13*(($B$23/$B$24)^$S$14)*$B64/1000</f>
        <v>2380</v>
      </c>
      <c r="T64" s="86">
        <f>$T$13*(($B$23/$B$24)^$T$14)*$B64/1000</f>
        <v>2867.2</v>
      </c>
      <c r="U64" s="86">
        <f>$U$13*(($B$23/$B$24)^$U$14)*$B64/1000</f>
        <v>3330.6</v>
      </c>
      <c r="V64" s="86">
        <v>0</v>
      </c>
      <c r="W64" s="87">
        <v>0</v>
      </c>
      <c r="X64" s="139"/>
    </row>
    <row r="65" spans="1:24" ht="15.75">
      <c r="A65" s="139"/>
      <c r="B65" s="141">
        <v>1500</v>
      </c>
      <c r="C65" s="142"/>
      <c r="D65" s="85">
        <v>0</v>
      </c>
      <c r="E65" s="86">
        <v>0</v>
      </c>
      <c r="F65" s="86">
        <v>0</v>
      </c>
      <c r="G65" s="86">
        <v>0</v>
      </c>
      <c r="H65" s="86">
        <v>0</v>
      </c>
      <c r="I65" s="87">
        <v>0</v>
      </c>
      <c r="J65" s="134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7">
        <v>0</v>
      </c>
      <c r="Q65" s="134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7">
        <v>0</v>
      </c>
      <c r="X65" s="139"/>
    </row>
    <row r="66" spans="1:24" ht="15.75">
      <c r="A66" s="139"/>
      <c r="B66" s="141">
        <v>1600</v>
      </c>
      <c r="C66" s="142"/>
      <c r="D66" s="85">
        <v>0</v>
      </c>
      <c r="E66" s="86">
        <f t="shared" si="21"/>
        <v>1524.8</v>
      </c>
      <c r="F66" s="86">
        <f t="shared" si="22"/>
        <v>1825.6</v>
      </c>
      <c r="G66" s="86">
        <f t="shared" si="23"/>
        <v>2115.2</v>
      </c>
      <c r="H66" s="86">
        <v>0</v>
      </c>
      <c r="I66" s="87">
        <v>0</v>
      </c>
      <c r="J66" s="134">
        <f t="shared" si="24"/>
        <v>1102.4</v>
      </c>
      <c r="K66" s="86">
        <f aca="true" t="shared" si="25" ref="K66:K73">$K$13*(($B$23/$B$24)^$K$14)*$B66/1000</f>
        <v>1507.2</v>
      </c>
      <c r="L66" s="86">
        <f aca="true" t="shared" si="26" ref="L66:L73">$L$13*(($B$23/$B$24)^$L$14)*$B66/1000</f>
        <v>1923.2</v>
      </c>
      <c r="M66" s="86">
        <f aca="true" t="shared" si="27" ref="M66:M73">$M$13*(($B$23/$B$24)^$M$14)*$B66/1000</f>
        <v>2318.4</v>
      </c>
      <c r="N66" s="86">
        <f aca="true" t="shared" si="28" ref="N66:N72">$N$13*(($B$23/$B$24)^$N$14)*$B66/1000</f>
        <v>2692.8</v>
      </c>
      <c r="O66" s="86">
        <f>$O$13*(($B$23/$B$24)^$O$14)*$B66/1000</f>
        <v>3051.2</v>
      </c>
      <c r="P66" s="87">
        <v>0</v>
      </c>
      <c r="Q66" s="134">
        <f aca="true" t="shared" si="29" ref="Q66:Q73">$Q$13*(($B$23/$B$24)^$Q$14)*$B66/1000</f>
        <v>1560</v>
      </c>
      <c r="R66" s="86">
        <f>$R$13*(($B$23/$B$24)^$R$14)*$B66/1000</f>
        <v>2134.4</v>
      </c>
      <c r="S66" s="86">
        <f>$S$13*(($B$23/$B$24)^$S$14)*$B66/1000</f>
        <v>2720</v>
      </c>
      <c r="T66" s="86">
        <f>$T$13*(($B$23/$B$24)^$T$14)*$B66/1000</f>
        <v>3276.8</v>
      </c>
      <c r="U66" s="86">
        <f>$U$13*(($B$23/$B$24)^$U$14)*$B66/1000</f>
        <v>3806.4</v>
      </c>
      <c r="V66" s="86">
        <v>0</v>
      </c>
      <c r="W66" s="87">
        <v>0</v>
      </c>
      <c r="X66" s="139"/>
    </row>
    <row r="67" spans="1:24" ht="15.75">
      <c r="A67" s="139"/>
      <c r="B67" s="141">
        <v>1800</v>
      </c>
      <c r="C67" s="142"/>
      <c r="D67" s="85">
        <v>0</v>
      </c>
      <c r="E67" s="86">
        <f t="shared" si="21"/>
        <v>1715.4</v>
      </c>
      <c r="F67" s="86">
        <f t="shared" si="22"/>
        <v>2053.8</v>
      </c>
      <c r="G67" s="86">
        <f t="shared" si="23"/>
        <v>2379.6</v>
      </c>
      <c r="H67" s="86">
        <v>0</v>
      </c>
      <c r="I67" s="87">
        <v>0</v>
      </c>
      <c r="J67" s="134">
        <f t="shared" si="24"/>
        <v>1240.2</v>
      </c>
      <c r="K67" s="86">
        <f t="shared" si="25"/>
        <v>1695.6</v>
      </c>
      <c r="L67" s="86">
        <f t="shared" si="26"/>
        <v>2163.6</v>
      </c>
      <c r="M67" s="86">
        <f t="shared" si="27"/>
        <v>2608.2</v>
      </c>
      <c r="N67" s="86">
        <f t="shared" si="28"/>
        <v>3029.4</v>
      </c>
      <c r="O67" s="86">
        <v>0</v>
      </c>
      <c r="P67" s="87">
        <v>0</v>
      </c>
      <c r="Q67" s="134">
        <f t="shared" si="29"/>
        <v>1755</v>
      </c>
      <c r="R67" s="86">
        <f>$R$13*(($B$23/$B$24)^$R$14)*$B67/1000</f>
        <v>2401.2</v>
      </c>
      <c r="S67" s="86">
        <f>$S$13*(($B$23/$B$24)^$S$14)*$B67/1000</f>
        <v>3060</v>
      </c>
      <c r="T67" s="86">
        <f>$T$13*(($B$23/$B$24)^$T$14)*$B67/1000</f>
        <v>3686.4</v>
      </c>
      <c r="U67" s="86">
        <v>0</v>
      </c>
      <c r="V67" s="86">
        <v>0</v>
      </c>
      <c r="W67" s="87">
        <v>0</v>
      </c>
      <c r="X67" s="139"/>
    </row>
    <row r="68" spans="1:24" ht="15.75">
      <c r="A68" s="139"/>
      <c r="B68" s="141">
        <v>2000</v>
      </c>
      <c r="C68" s="142"/>
      <c r="D68" s="85">
        <f>$D$13*(($B$23/$B$24)^$D$14)*$B68/1000</f>
        <v>1510</v>
      </c>
      <c r="E68" s="86">
        <f t="shared" si="21"/>
        <v>1906</v>
      </c>
      <c r="F68" s="86">
        <f t="shared" si="22"/>
        <v>2282</v>
      </c>
      <c r="G68" s="86">
        <v>0</v>
      </c>
      <c r="H68" s="86">
        <v>0</v>
      </c>
      <c r="I68" s="87">
        <v>0</v>
      </c>
      <c r="J68" s="134">
        <f t="shared" si="24"/>
        <v>1378</v>
      </c>
      <c r="K68" s="86">
        <f t="shared" si="25"/>
        <v>1884</v>
      </c>
      <c r="L68" s="86">
        <f t="shared" si="26"/>
        <v>2404</v>
      </c>
      <c r="M68" s="86">
        <f t="shared" si="27"/>
        <v>2898</v>
      </c>
      <c r="N68" s="86">
        <f t="shared" si="28"/>
        <v>3366</v>
      </c>
      <c r="O68" s="86">
        <v>0</v>
      </c>
      <c r="P68" s="87">
        <v>0</v>
      </c>
      <c r="Q68" s="134">
        <f t="shared" si="29"/>
        <v>1950</v>
      </c>
      <c r="R68" s="86">
        <v>0</v>
      </c>
      <c r="S68" s="86">
        <f>$S$13*(($B$23/$B$24)^$S$14)*$B68/1000</f>
        <v>3400</v>
      </c>
      <c r="T68" s="86">
        <v>0</v>
      </c>
      <c r="U68" s="86">
        <v>0</v>
      </c>
      <c r="V68" s="86">
        <v>0</v>
      </c>
      <c r="W68" s="87">
        <v>0</v>
      </c>
      <c r="X68" s="139"/>
    </row>
    <row r="69" spans="1:24" ht="15.75">
      <c r="A69" s="139"/>
      <c r="B69" s="141">
        <v>2200</v>
      </c>
      <c r="C69" s="142"/>
      <c r="D69" s="85">
        <v>0</v>
      </c>
      <c r="E69" s="86">
        <f t="shared" si="21"/>
        <v>2096.6</v>
      </c>
      <c r="F69" s="86">
        <f t="shared" si="22"/>
        <v>2510.2</v>
      </c>
      <c r="G69" s="86">
        <v>0</v>
      </c>
      <c r="H69" s="86">
        <v>0</v>
      </c>
      <c r="I69" s="87">
        <v>0</v>
      </c>
      <c r="J69" s="134">
        <f t="shared" si="24"/>
        <v>1515.8</v>
      </c>
      <c r="K69" s="86">
        <f t="shared" si="25"/>
        <v>2072.4</v>
      </c>
      <c r="L69" s="86">
        <f t="shared" si="26"/>
        <v>2644.4</v>
      </c>
      <c r="M69" s="86">
        <f t="shared" si="27"/>
        <v>3187.8</v>
      </c>
      <c r="N69" s="86">
        <f t="shared" si="28"/>
        <v>3702.6</v>
      </c>
      <c r="O69" s="86">
        <v>0</v>
      </c>
      <c r="P69" s="87">
        <v>0</v>
      </c>
      <c r="Q69" s="134">
        <f t="shared" si="29"/>
        <v>2145</v>
      </c>
      <c r="R69" s="86">
        <f>$R$13*(($B$23/$B$24)^$R$14)*$B69/1000</f>
        <v>2934.8</v>
      </c>
      <c r="S69" s="86">
        <f>$S$13*(($B$23/$B$24)^$S$14)*$B69/1000</f>
        <v>3740</v>
      </c>
      <c r="T69" s="86">
        <v>0</v>
      </c>
      <c r="U69" s="86">
        <v>0</v>
      </c>
      <c r="V69" s="86">
        <v>0</v>
      </c>
      <c r="W69" s="87">
        <v>0</v>
      </c>
      <c r="X69" s="139"/>
    </row>
    <row r="70" spans="1:24" ht="15.75">
      <c r="A70" s="139"/>
      <c r="B70" s="141">
        <v>2400</v>
      </c>
      <c r="C70" s="142"/>
      <c r="D70" s="85">
        <v>0</v>
      </c>
      <c r="E70" s="86">
        <f t="shared" si="21"/>
        <v>2287.2</v>
      </c>
      <c r="F70" s="86">
        <f t="shared" si="22"/>
        <v>2738.4</v>
      </c>
      <c r="G70" s="86">
        <v>0</v>
      </c>
      <c r="H70" s="86">
        <v>0</v>
      </c>
      <c r="I70" s="87">
        <v>0</v>
      </c>
      <c r="J70" s="134">
        <f t="shared" si="24"/>
        <v>1653.6</v>
      </c>
      <c r="K70" s="86">
        <f t="shared" si="25"/>
        <v>2260.8</v>
      </c>
      <c r="L70" s="86">
        <f t="shared" si="26"/>
        <v>2884.8</v>
      </c>
      <c r="M70" s="86">
        <f t="shared" si="27"/>
        <v>3477.6</v>
      </c>
      <c r="N70" s="86">
        <f t="shared" si="28"/>
        <v>4039.2</v>
      </c>
      <c r="O70" s="86">
        <v>0</v>
      </c>
      <c r="P70" s="87">
        <v>0</v>
      </c>
      <c r="Q70" s="134">
        <f t="shared" si="29"/>
        <v>2340</v>
      </c>
      <c r="R70" s="86">
        <v>0</v>
      </c>
      <c r="S70" s="86">
        <v>0</v>
      </c>
      <c r="T70" s="86">
        <f>$T$13*(($B$23/$B$24)^$T$14)*$B70/1000</f>
        <v>4915.2</v>
      </c>
      <c r="U70" s="86">
        <v>0</v>
      </c>
      <c r="V70" s="86">
        <v>0</v>
      </c>
      <c r="W70" s="87">
        <v>0</v>
      </c>
      <c r="X70" s="139"/>
    </row>
    <row r="71" spans="1:24" ht="15.75">
      <c r="A71" s="139"/>
      <c r="B71" s="141">
        <v>2600</v>
      </c>
      <c r="C71" s="142"/>
      <c r="D71" s="85">
        <v>0</v>
      </c>
      <c r="E71" s="86">
        <f t="shared" si="21"/>
        <v>2477.8</v>
      </c>
      <c r="F71" s="86">
        <f t="shared" si="22"/>
        <v>2966.6</v>
      </c>
      <c r="G71" s="86">
        <v>0</v>
      </c>
      <c r="H71" s="86">
        <v>0</v>
      </c>
      <c r="I71" s="87">
        <v>0</v>
      </c>
      <c r="J71" s="134">
        <f t="shared" si="24"/>
        <v>1791.4</v>
      </c>
      <c r="K71" s="86">
        <f t="shared" si="25"/>
        <v>2449.2</v>
      </c>
      <c r="L71" s="86">
        <f t="shared" si="26"/>
        <v>3125.2</v>
      </c>
      <c r="M71" s="86">
        <f t="shared" si="27"/>
        <v>3767.4</v>
      </c>
      <c r="N71" s="86">
        <f t="shared" si="28"/>
        <v>4375.8</v>
      </c>
      <c r="O71" s="86">
        <v>0</v>
      </c>
      <c r="P71" s="87">
        <v>0</v>
      </c>
      <c r="Q71" s="134">
        <f t="shared" si="29"/>
        <v>2535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7">
        <v>0</v>
      </c>
      <c r="X71" s="139"/>
    </row>
    <row r="72" spans="1:24" ht="15.75">
      <c r="A72" s="139"/>
      <c r="B72" s="141">
        <v>2800</v>
      </c>
      <c r="C72" s="142"/>
      <c r="D72" s="85">
        <v>0</v>
      </c>
      <c r="E72" s="86">
        <f t="shared" si="21"/>
        <v>2668.4</v>
      </c>
      <c r="F72" s="86">
        <f t="shared" si="22"/>
        <v>3194.8</v>
      </c>
      <c r="G72" s="86">
        <v>0</v>
      </c>
      <c r="H72" s="86">
        <v>0</v>
      </c>
      <c r="I72" s="87">
        <v>0</v>
      </c>
      <c r="J72" s="134">
        <f t="shared" si="24"/>
        <v>1929.2</v>
      </c>
      <c r="K72" s="86">
        <f t="shared" si="25"/>
        <v>2637.6</v>
      </c>
      <c r="L72" s="86">
        <f t="shared" si="26"/>
        <v>3365.6</v>
      </c>
      <c r="M72" s="86">
        <f t="shared" si="27"/>
        <v>4057.2</v>
      </c>
      <c r="N72" s="86">
        <f t="shared" si="28"/>
        <v>4712.4</v>
      </c>
      <c r="O72" s="86">
        <v>0</v>
      </c>
      <c r="P72" s="87">
        <v>0</v>
      </c>
      <c r="Q72" s="134">
        <f t="shared" si="29"/>
        <v>2730</v>
      </c>
      <c r="R72" s="86">
        <v>0</v>
      </c>
      <c r="S72" s="86">
        <v>0</v>
      </c>
      <c r="T72" s="86">
        <v>0</v>
      </c>
      <c r="U72" s="86">
        <v>0</v>
      </c>
      <c r="V72" s="86">
        <v>0</v>
      </c>
      <c r="W72" s="87">
        <v>0</v>
      </c>
      <c r="X72" s="139"/>
    </row>
    <row r="73" spans="1:24" ht="16.5" thickBot="1">
      <c r="A73" s="140"/>
      <c r="B73" s="146">
        <v>3000</v>
      </c>
      <c r="C73" s="147"/>
      <c r="D73" s="89">
        <v>0</v>
      </c>
      <c r="E73" s="90">
        <f t="shared" si="21"/>
        <v>2859</v>
      </c>
      <c r="F73" s="90">
        <v>0</v>
      </c>
      <c r="G73" s="90">
        <v>0</v>
      </c>
      <c r="H73" s="90">
        <v>0</v>
      </c>
      <c r="I73" s="91">
        <v>0</v>
      </c>
      <c r="J73" s="135">
        <f t="shared" si="24"/>
        <v>2067</v>
      </c>
      <c r="K73" s="90">
        <f t="shared" si="25"/>
        <v>2826</v>
      </c>
      <c r="L73" s="90">
        <f t="shared" si="26"/>
        <v>3606</v>
      </c>
      <c r="M73" s="90">
        <f t="shared" si="27"/>
        <v>4347</v>
      </c>
      <c r="N73" s="90">
        <f>$N$13*(($B$23/$B$24)^$N$14)*$B73/1000</f>
        <v>5049</v>
      </c>
      <c r="O73" s="90">
        <v>0</v>
      </c>
      <c r="P73" s="91">
        <v>0</v>
      </c>
      <c r="Q73" s="135">
        <f t="shared" si="29"/>
        <v>2925</v>
      </c>
      <c r="R73" s="90">
        <f>$R$13*(($B$23/$B$24)^$R$14)*$B73/1000</f>
        <v>4002</v>
      </c>
      <c r="S73" s="86">
        <f>$S$13*(($B$23/$B$24)^$S$14)*$B73/1000</f>
        <v>5100</v>
      </c>
      <c r="T73" s="90">
        <v>0</v>
      </c>
      <c r="U73" s="90">
        <v>0</v>
      </c>
      <c r="V73" s="90">
        <v>0</v>
      </c>
      <c r="W73" s="91">
        <v>0</v>
      </c>
      <c r="X73" s="140"/>
    </row>
    <row r="74" ht="15.75"/>
    <row r="75" spans="2:17" ht="15.75">
      <c r="B75" s="95"/>
      <c r="C75" s="95"/>
      <c r="D75" s="71"/>
      <c r="E75" s="71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</sheetData>
  <sheetProtection password="A14C" sheet="1" objects="1" scenarios="1"/>
  <mergeCells count="61">
    <mergeCell ref="D27:I27"/>
    <mergeCell ref="J27:P27"/>
    <mergeCell ref="J3:P3"/>
    <mergeCell ref="Q3:W3"/>
    <mergeCell ref="J11:P11"/>
    <mergeCell ref="Q11:W11"/>
    <mergeCell ref="Q27:W27"/>
    <mergeCell ref="B42:C42"/>
    <mergeCell ref="B43:C43"/>
    <mergeCell ref="B44:C44"/>
    <mergeCell ref="B49:C49"/>
    <mergeCell ref="A19:C19"/>
    <mergeCell ref="B27:C27"/>
    <mergeCell ref="B35:C35"/>
    <mergeCell ref="B36:C36"/>
    <mergeCell ref="B37:C37"/>
    <mergeCell ref="B38:C38"/>
    <mergeCell ref="B28:C28"/>
    <mergeCell ref="A29:A49"/>
    <mergeCell ref="B29:C29"/>
    <mergeCell ref="B39:C39"/>
    <mergeCell ref="B40:C40"/>
    <mergeCell ref="B41:C41"/>
    <mergeCell ref="B45:C45"/>
    <mergeCell ref="B46:C46"/>
    <mergeCell ref="B47:C47"/>
    <mergeCell ref="B48:C48"/>
    <mergeCell ref="X29:X49"/>
    <mergeCell ref="B30:C30"/>
    <mergeCell ref="B31:C31"/>
    <mergeCell ref="B32:C32"/>
    <mergeCell ref="B33:C33"/>
    <mergeCell ref="B34:C34"/>
    <mergeCell ref="A53:A73"/>
    <mergeCell ref="B53:C53"/>
    <mergeCell ref="B63:C63"/>
    <mergeCell ref="B64:C64"/>
    <mergeCell ref="B65:C65"/>
    <mergeCell ref="B66:C66"/>
    <mergeCell ref="B67:C67"/>
    <mergeCell ref="B68:C68"/>
    <mergeCell ref="B58:C58"/>
    <mergeCell ref="B59:C59"/>
    <mergeCell ref="Q51:W51"/>
    <mergeCell ref="B52:C52"/>
    <mergeCell ref="B73:C73"/>
    <mergeCell ref="B69:C69"/>
    <mergeCell ref="B70:C70"/>
    <mergeCell ref="B71:C71"/>
    <mergeCell ref="B72:C72"/>
    <mergeCell ref="B51:C51"/>
    <mergeCell ref="D51:I51"/>
    <mergeCell ref="J51:P51"/>
    <mergeCell ref="X53:X73"/>
    <mergeCell ref="B54:C54"/>
    <mergeCell ref="B55:C55"/>
    <mergeCell ref="B56:C56"/>
    <mergeCell ref="B57:C57"/>
    <mergeCell ref="B60:C60"/>
    <mergeCell ref="B61:C61"/>
    <mergeCell ref="B62:C6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36" customHeight="1"/>
  <cols>
    <col min="1" max="1" width="10.57421875" style="1" customWidth="1"/>
    <col min="2" max="2" width="5.140625" style="1" customWidth="1"/>
    <col min="3" max="3" width="4.8515625" style="1" customWidth="1"/>
    <col min="4" max="4" width="6.00390625" style="1" bestFit="1" customWidth="1"/>
    <col min="5" max="5" width="5.421875" style="1" customWidth="1"/>
    <col min="6" max="8" width="6.140625" style="1" bestFit="1" customWidth="1"/>
    <col min="9" max="9" width="6.140625" style="1" customWidth="1"/>
    <col min="10" max="10" width="5.421875" style="1" customWidth="1"/>
    <col min="11" max="11" width="6.140625" style="1" customWidth="1"/>
    <col min="12" max="12" width="6.140625" style="1" bestFit="1" customWidth="1"/>
    <col min="13" max="14" width="5.57421875" style="1" customWidth="1"/>
    <col min="15" max="15" width="6.140625" style="1" bestFit="1" customWidth="1"/>
    <col min="16" max="16" width="5.57421875" style="1" customWidth="1"/>
    <col min="17" max="19" width="6.140625" style="1" bestFit="1" customWidth="1"/>
    <col min="20" max="21" width="6.140625" style="1" customWidth="1"/>
    <col min="22" max="22" width="5.421875" style="1" customWidth="1"/>
    <col min="23" max="23" width="7.8515625" style="1" hidden="1" customWidth="1"/>
    <col min="24" max="26" width="0" style="1" hidden="1" customWidth="1"/>
    <col min="27" max="16384" width="9.00390625" style="1" customWidth="1"/>
  </cols>
  <sheetData>
    <row r="1" ht="18">
      <c r="A1" s="129" t="s">
        <v>28</v>
      </c>
    </row>
    <row r="2" spans="1:18" s="3" customFormat="1" ht="16.5" thickBot="1">
      <c r="A2" s="2" t="s">
        <v>30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3" s="3" customFormat="1" ht="15">
      <c r="A3" s="5" t="s">
        <v>0</v>
      </c>
      <c r="B3" s="6"/>
      <c r="C3" s="6"/>
      <c r="D3" s="7"/>
      <c r="E3" s="8"/>
      <c r="F3" s="8"/>
      <c r="G3" s="8"/>
      <c r="H3" s="8"/>
      <c r="I3" s="9"/>
      <c r="J3" s="159" t="s">
        <v>1</v>
      </c>
      <c r="K3" s="160"/>
      <c r="L3" s="160"/>
      <c r="M3" s="160"/>
      <c r="N3" s="160"/>
      <c r="O3" s="160"/>
      <c r="P3" s="161"/>
      <c r="Q3" s="159"/>
      <c r="R3" s="160" t="s">
        <v>2</v>
      </c>
      <c r="S3" s="160"/>
      <c r="T3" s="160"/>
      <c r="U3" s="160"/>
      <c r="V3" s="161"/>
      <c r="W3" s="96"/>
    </row>
    <row r="4" spans="1:23" s="3" customFormat="1" ht="15.75" thickBot="1">
      <c r="A4" s="11" t="s">
        <v>3</v>
      </c>
      <c r="B4" s="12"/>
      <c r="C4" s="12"/>
      <c r="D4" s="13"/>
      <c r="E4" s="14"/>
      <c r="F4" s="14"/>
      <c r="G4" s="14"/>
      <c r="H4" s="14"/>
      <c r="I4" s="15"/>
      <c r="J4" s="16">
        <v>200</v>
      </c>
      <c r="K4" s="17">
        <v>300</v>
      </c>
      <c r="L4" s="17">
        <v>400</v>
      </c>
      <c r="M4" s="17">
        <v>500</v>
      </c>
      <c r="N4" s="17">
        <v>600</v>
      </c>
      <c r="O4" s="14">
        <v>700</v>
      </c>
      <c r="P4" s="19">
        <v>900</v>
      </c>
      <c r="Q4" s="97"/>
      <c r="R4" s="17"/>
      <c r="S4" s="17"/>
      <c r="T4" s="17"/>
      <c r="U4" s="17"/>
      <c r="V4" s="15"/>
      <c r="W4" s="98">
        <v>900</v>
      </c>
    </row>
    <row r="5" spans="1:26" s="29" customFormat="1" ht="15">
      <c r="A5" s="20" t="s">
        <v>4</v>
      </c>
      <c r="B5" s="21" t="s">
        <v>5</v>
      </c>
      <c r="C5" s="21"/>
      <c r="D5" s="22"/>
      <c r="E5" s="23"/>
      <c r="F5" s="23"/>
      <c r="G5" s="23"/>
      <c r="H5" s="23"/>
      <c r="I5" s="24"/>
      <c r="J5" s="25"/>
      <c r="K5" s="23"/>
      <c r="L5" s="23">
        <v>539</v>
      </c>
      <c r="M5" s="23">
        <v>649</v>
      </c>
      <c r="N5" s="23">
        <v>784</v>
      </c>
      <c r="O5" s="23">
        <v>861</v>
      </c>
      <c r="P5" s="24">
        <v>1063</v>
      </c>
      <c r="Q5" s="99"/>
      <c r="R5" s="23"/>
      <c r="S5" s="23"/>
      <c r="T5" s="23"/>
      <c r="U5" s="23"/>
      <c r="V5" s="24"/>
      <c r="W5" s="100"/>
      <c r="Y5" t="s">
        <v>6</v>
      </c>
      <c r="Z5">
        <f>(90-70)/(LN((90-20)/(70-20)))</f>
        <v>59.44026823976924</v>
      </c>
    </row>
    <row r="6" spans="1:26" s="29" customFormat="1" ht="15">
      <c r="A6" s="20" t="s">
        <v>7</v>
      </c>
      <c r="B6" s="21"/>
      <c r="C6" s="21"/>
      <c r="D6" s="30"/>
      <c r="E6" s="31"/>
      <c r="F6" s="31"/>
      <c r="G6" s="31"/>
      <c r="H6" s="31"/>
      <c r="I6" s="32"/>
      <c r="J6" s="33"/>
      <c r="K6" s="31"/>
      <c r="L6" s="31">
        <v>1.3</v>
      </c>
      <c r="M6" s="31">
        <v>1.3</v>
      </c>
      <c r="N6" s="31">
        <v>1.3</v>
      </c>
      <c r="O6" s="31">
        <v>1.3</v>
      </c>
      <c r="P6" s="32">
        <v>1.3</v>
      </c>
      <c r="Q6" s="101"/>
      <c r="R6" s="31"/>
      <c r="S6" s="31"/>
      <c r="T6" s="31"/>
      <c r="U6" s="31"/>
      <c r="V6" s="32"/>
      <c r="W6" s="102"/>
      <c r="Y6" t="s">
        <v>8</v>
      </c>
      <c r="Z6">
        <f>(75-65)/(LN((75-$B$22)/(65-$B$22)))</f>
        <v>49.83288654563971</v>
      </c>
    </row>
    <row r="7" spans="1:23" s="29" customFormat="1" ht="15" customHeight="1" hidden="1">
      <c r="A7" s="35" t="s">
        <v>9</v>
      </c>
      <c r="B7" s="36"/>
      <c r="C7" s="36"/>
      <c r="D7" s="30"/>
      <c r="E7" s="31"/>
      <c r="F7" s="31"/>
      <c r="G7" s="31"/>
      <c r="H7" s="31"/>
      <c r="I7" s="32"/>
      <c r="J7" s="33"/>
      <c r="K7" s="31"/>
      <c r="L7" s="31"/>
      <c r="M7" s="31"/>
      <c r="N7" s="31"/>
      <c r="O7" s="31"/>
      <c r="P7" s="32"/>
      <c r="Q7" s="101"/>
      <c r="R7" s="31"/>
      <c r="S7" s="31"/>
      <c r="T7" s="31"/>
      <c r="U7" s="31"/>
      <c r="V7" s="32"/>
      <c r="W7" s="102"/>
    </row>
    <row r="8" spans="1:23" s="29" customFormat="1" ht="15">
      <c r="A8" s="37" t="s">
        <v>10</v>
      </c>
      <c r="B8" s="36"/>
      <c r="C8" s="36"/>
      <c r="D8" s="38"/>
      <c r="E8" s="39"/>
      <c r="F8" s="39"/>
      <c r="G8" s="39"/>
      <c r="H8" s="39"/>
      <c r="I8" s="40"/>
      <c r="J8" s="41"/>
      <c r="K8" s="39"/>
      <c r="L8" s="39">
        <v>16.47</v>
      </c>
      <c r="M8" s="39">
        <v>20.01</v>
      </c>
      <c r="N8" s="39">
        <v>24.15</v>
      </c>
      <c r="O8" s="39">
        <v>27.49</v>
      </c>
      <c r="P8" s="40">
        <v>43.83</v>
      </c>
      <c r="Q8" s="103"/>
      <c r="R8" s="39"/>
      <c r="S8" s="39"/>
      <c r="T8" s="39"/>
      <c r="U8" s="39"/>
      <c r="V8" s="40"/>
      <c r="W8" s="104"/>
    </row>
    <row r="9" spans="1:23" s="29" customFormat="1" ht="15.75" thickBot="1">
      <c r="A9" s="43" t="s">
        <v>11</v>
      </c>
      <c r="B9" s="44"/>
      <c r="C9" s="44"/>
      <c r="D9" s="45"/>
      <c r="E9" s="46"/>
      <c r="F9" s="46"/>
      <c r="G9" s="46"/>
      <c r="H9" s="46"/>
      <c r="I9" s="47"/>
      <c r="J9" s="48"/>
      <c r="K9" s="46"/>
      <c r="L9" s="46">
        <v>2.5</v>
      </c>
      <c r="M9" s="46">
        <v>2.84</v>
      </c>
      <c r="N9" s="46">
        <v>3.32</v>
      </c>
      <c r="O9" s="46">
        <v>3.57</v>
      </c>
      <c r="P9" s="47">
        <v>4.4</v>
      </c>
      <c r="Q9" s="105"/>
      <c r="R9" s="46"/>
      <c r="S9" s="46"/>
      <c r="T9" s="46"/>
      <c r="U9" s="46"/>
      <c r="V9" s="47"/>
      <c r="W9" s="106"/>
    </row>
    <row r="10" spans="1:21" s="3" customFormat="1" ht="15.75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2" s="3" customFormat="1" ht="15">
      <c r="A11" s="5" t="s">
        <v>0</v>
      </c>
      <c r="B11" s="6"/>
      <c r="C11" s="6"/>
      <c r="D11" s="159" t="s">
        <v>12</v>
      </c>
      <c r="E11" s="160"/>
      <c r="F11" s="160"/>
      <c r="G11" s="160"/>
      <c r="H11" s="160"/>
      <c r="I11" s="161"/>
      <c r="J11" s="159" t="s">
        <v>13</v>
      </c>
      <c r="K11" s="160"/>
      <c r="L11" s="160"/>
      <c r="M11" s="160"/>
      <c r="N11" s="160"/>
      <c r="O11" s="160"/>
      <c r="P11" s="161"/>
      <c r="Q11" s="162" t="s">
        <v>14</v>
      </c>
      <c r="R11" s="163"/>
      <c r="S11" s="163"/>
      <c r="T11" s="163"/>
      <c r="U11" s="163"/>
      <c r="V11" s="164"/>
    </row>
    <row r="12" spans="1:22" s="3" customFormat="1" ht="15.75" thickBot="1">
      <c r="A12" s="11" t="s">
        <v>3</v>
      </c>
      <c r="B12" s="12"/>
      <c r="C12" s="12"/>
      <c r="D12" s="52">
        <v>300</v>
      </c>
      <c r="E12" s="17">
        <v>400</v>
      </c>
      <c r="F12" s="17">
        <v>500</v>
      </c>
      <c r="G12" s="17">
        <v>600</v>
      </c>
      <c r="H12" s="14">
        <v>700</v>
      </c>
      <c r="I12" s="19">
        <v>900</v>
      </c>
      <c r="J12" s="16">
        <v>200</v>
      </c>
      <c r="K12" s="17">
        <v>300</v>
      </c>
      <c r="L12" s="17">
        <v>400</v>
      </c>
      <c r="M12" s="17">
        <v>500</v>
      </c>
      <c r="N12" s="17">
        <v>600</v>
      </c>
      <c r="O12" s="14">
        <v>700</v>
      </c>
      <c r="P12" s="19">
        <v>900</v>
      </c>
      <c r="Q12" s="52">
        <v>200</v>
      </c>
      <c r="R12" s="17"/>
      <c r="S12" s="17"/>
      <c r="T12" s="17"/>
      <c r="U12" s="14"/>
      <c r="V12" s="19"/>
    </row>
    <row r="13" spans="1:22" s="29" customFormat="1" ht="15">
      <c r="A13" s="20" t="s">
        <v>4</v>
      </c>
      <c r="B13" s="21" t="s">
        <v>5</v>
      </c>
      <c r="C13" s="21"/>
      <c r="D13" s="22">
        <v>686</v>
      </c>
      <c r="E13" s="23">
        <v>865</v>
      </c>
      <c r="F13" s="23">
        <v>1033</v>
      </c>
      <c r="G13" s="23">
        <v>1187</v>
      </c>
      <c r="H13" s="23"/>
      <c r="I13" s="24">
        <v>1612</v>
      </c>
      <c r="J13" s="25">
        <v>641</v>
      </c>
      <c r="K13" s="23">
        <v>875</v>
      </c>
      <c r="L13" s="23">
        <v>1101</v>
      </c>
      <c r="M13" s="23">
        <v>1314</v>
      </c>
      <c r="N13" s="23">
        <v>1515</v>
      </c>
      <c r="O13" s="23">
        <v>1708</v>
      </c>
      <c r="P13" s="24">
        <v>2071</v>
      </c>
      <c r="Q13" s="22">
        <v>983</v>
      </c>
      <c r="R13" s="23"/>
      <c r="S13" s="23"/>
      <c r="T13" s="23"/>
      <c r="U13" s="23"/>
      <c r="V13" s="24"/>
    </row>
    <row r="14" spans="1:22" s="29" customFormat="1" ht="15">
      <c r="A14" s="20" t="s">
        <v>7</v>
      </c>
      <c r="B14" s="21"/>
      <c r="C14" s="21"/>
      <c r="D14" s="30">
        <v>1.32</v>
      </c>
      <c r="E14" s="31">
        <v>1.31</v>
      </c>
      <c r="F14" s="31">
        <v>1.3</v>
      </c>
      <c r="G14" s="31">
        <v>1.32</v>
      </c>
      <c r="H14" s="31"/>
      <c r="I14" s="32">
        <v>1.33</v>
      </c>
      <c r="J14" s="33">
        <v>1.3098</v>
      </c>
      <c r="K14" s="31">
        <v>1.32</v>
      </c>
      <c r="L14" s="31">
        <v>1.32</v>
      </c>
      <c r="M14" s="31">
        <v>1.32</v>
      </c>
      <c r="N14" s="31">
        <v>1.33</v>
      </c>
      <c r="O14" s="31">
        <v>1.33</v>
      </c>
      <c r="P14" s="32">
        <v>1.33</v>
      </c>
      <c r="Q14" s="30">
        <v>1.2998</v>
      </c>
      <c r="R14" s="31"/>
      <c r="S14" s="31"/>
      <c r="T14" s="31"/>
      <c r="U14" s="31"/>
      <c r="V14" s="32"/>
    </row>
    <row r="15" spans="1:22" s="29" customFormat="1" ht="15" hidden="1">
      <c r="A15" s="35" t="s">
        <v>9</v>
      </c>
      <c r="B15" s="36"/>
      <c r="C15" s="36"/>
      <c r="D15" s="30"/>
      <c r="E15" s="31"/>
      <c r="F15" s="31"/>
      <c r="G15" s="31"/>
      <c r="H15" s="31"/>
      <c r="I15" s="32"/>
      <c r="J15" s="33"/>
      <c r="K15" s="31"/>
      <c r="L15" s="31"/>
      <c r="M15" s="31"/>
      <c r="N15" s="31"/>
      <c r="O15" s="31"/>
      <c r="P15" s="32"/>
      <c r="Q15" s="30"/>
      <c r="R15" s="31"/>
      <c r="S15" s="31"/>
      <c r="T15" s="31"/>
      <c r="U15" s="31"/>
      <c r="V15" s="32"/>
    </row>
    <row r="16" spans="1:22" s="29" customFormat="1" ht="15">
      <c r="A16" s="37" t="s">
        <v>10</v>
      </c>
      <c r="B16" s="36"/>
      <c r="C16" s="36"/>
      <c r="D16" s="38">
        <v>15.95</v>
      </c>
      <c r="E16" s="39">
        <v>24.12</v>
      </c>
      <c r="F16" s="39">
        <v>29.35</v>
      </c>
      <c r="G16" s="39">
        <v>35.32</v>
      </c>
      <c r="H16" s="39"/>
      <c r="I16" s="40">
        <v>52.48</v>
      </c>
      <c r="J16" s="41">
        <v>14.43</v>
      </c>
      <c r="K16" s="39">
        <v>20.51</v>
      </c>
      <c r="L16" s="39">
        <v>27.38</v>
      </c>
      <c r="M16" s="39">
        <v>32.82</v>
      </c>
      <c r="N16" s="39">
        <v>39.5</v>
      </c>
      <c r="O16" s="39">
        <v>45.73</v>
      </c>
      <c r="P16" s="40">
        <v>58.24</v>
      </c>
      <c r="Q16" s="38">
        <v>21.36</v>
      </c>
      <c r="R16" s="39"/>
      <c r="S16" s="39"/>
      <c r="T16" s="39"/>
      <c r="U16" s="39"/>
      <c r="V16" s="40"/>
    </row>
    <row r="17" spans="1:22" s="29" customFormat="1" ht="15.75" thickBot="1">
      <c r="A17" s="43" t="s">
        <v>11</v>
      </c>
      <c r="B17" s="44"/>
      <c r="C17" s="44"/>
      <c r="D17" s="45">
        <v>3.57</v>
      </c>
      <c r="E17" s="46">
        <v>4.3</v>
      </c>
      <c r="F17" s="46">
        <v>5.3</v>
      </c>
      <c r="G17" s="46">
        <v>6.3</v>
      </c>
      <c r="H17" s="46"/>
      <c r="I17" s="47">
        <v>9</v>
      </c>
      <c r="J17" s="48">
        <v>2.67</v>
      </c>
      <c r="K17" s="46">
        <v>3.57</v>
      </c>
      <c r="L17" s="46">
        <v>4.48</v>
      </c>
      <c r="M17" s="46">
        <v>5.38</v>
      </c>
      <c r="N17" s="46">
        <v>6.26</v>
      </c>
      <c r="O17" s="46">
        <v>7.12</v>
      </c>
      <c r="P17" s="47">
        <v>8.8</v>
      </c>
      <c r="Q17" s="45">
        <v>4</v>
      </c>
      <c r="R17" s="46"/>
      <c r="S17" s="46"/>
      <c r="T17" s="46"/>
      <c r="U17" s="46"/>
      <c r="V17" s="47"/>
    </row>
    <row r="18" spans="1:21" s="3" customFormat="1" ht="16.5" thickBot="1">
      <c r="A18" s="53"/>
      <c r="B18" s="54"/>
      <c r="C18" s="54"/>
      <c r="D18" s="55"/>
      <c r="E18" s="55"/>
      <c r="F18" s="55"/>
      <c r="G18" s="56"/>
      <c r="H18" s="56"/>
      <c r="I18" s="56"/>
      <c r="J18" s="55"/>
      <c r="K18" s="55"/>
      <c r="L18" s="55"/>
      <c r="M18" s="55"/>
      <c r="N18" s="55"/>
      <c r="O18" s="56"/>
      <c r="P18" s="55"/>
      <c r="Q18" s="55"/>
      <c r="R18" s="55"/>
      <c r="S18" s="55"/>
      <c r="T18" s="55"/>
      <c r="U18" s="55"/>
    </row>
    <row r="19" spans="1:21" s="3" customFormat="1" ht="15.75" thickBot="1">
      <c r="A19" s="156" t="s">
        <v>15</v>
      </c>
      <c r="B19" s="157"/>
      <c r="C19" s="158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3" customFormat="1" ht="15">
      <c r="A20" s="58" t="s">
        <v>16</v>
      </c>
      <c r="B20" s="59">
        <v>75</v>
      </c>
      <c r="C20" s="60" t="s">
        <v>17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3" customFormat="1" ht="15">
      <c r="A21" s="61" t="s">
        <v>18</v>
      </c>
      <c r="B21" s="62">
        <v>65</v>
      </c>
      <c r="C21" s="63" t="s">
        <v>17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3" s="3" customFormat="1" ht="15">
      <c r="A22" s="64" t="s">
        <v>19</v>
      </c>
      <c r="B22" s="65">
        <v>20</v>
      </c>
      <c r="C22" s="66" t="s">
        <v>17</v>
      </c>
    </row>
    <row r="23" spans="1:3" s="3" customFormat="1" ht="15.75" hidden="1" thickBot="1">
      <c r="A23" s="67" t="s">
        <v>20</v>
      </c>
      <c r="B23" s="68">
        <f>(B20-B21)/(LN((B20-B22)/(B21-B22)))</f>
        <v>49.83288654563971</v>
      </c>
      <c r="C23" s="69" t="s">
        <v>17</v>
      </c>
    </row>
    <row r="24" spans="1:3" s="71" customFormat="1" ht="15" hidden="1">
      <c r="A24" s="70" t="s">
        <v>21</v>
      </c>
      <c r="B24">
        <f>(75-65)/(LN((75-20)/(65-20)))</f>
        <v>49.83288654563971</v>
      </c>
      <c r="C24" s="70" t="s">
        <v>22</v>
      </c>
    </row>
    <row r="25" spans="1:3" s="71" customFormat="1" ht="15">
      <c r="A25" s="70"/>
      <c r="B25" s="72"/>
      <c r="C25" s="70"/>
    </row>
    <row r="26" spans="2:23" s="3" customFormat="1" ht="16.5" thickBot="1">
      <c r="B26" s="73"/>
      <c r="C26" s="73"/>
      <c r="D26" s="73"/>
      <c r="E26" s="73"/>
      <c r="F26" s="73">
        <f>B20</f>
        <v>75</v>
      </c>
      <c r="G26" s="73">
        <f>B21</f>
        <v>65</v>
      </c>
      <c r="H26" s="73">
        <f>B22</f>
        <v>20</v>
      </c>
      <c r="I26" s="73" t="s">
        <v>23</v>
      </c>
      <c r="K26" s="73"/>
      <c r="L26" s="73"/>
      <c r="M26" s="73"/>
      <c r="N26" s="73"/>
      <c r="O26" s="73"/>
      <c r="P26" s="73"/>
      <c r="Q26" s="74"/>
      <c r="R26" s="74"/>
      <c r="S26" s="74"/>
      <c r="T26" s="74"/>
      <c r="W26" s="1"/>
    </row>
    <row r="27" spans="2:23" s="3" customFormat="1" ht="15.75" customHeight="1">
      <c r="B27" s="143" t="s">
        <v>0</v>
      </c>
      <c r="C27" s="148"/>
      <c r="D27" s="143"/>
      <c r="E27" s="149"/>
      <c r="F27" s="149"/>
      <c r="G27" s="149"/>
      <c r="H27" s="149"/>
      <c r="I27" s="148"/>
      <c r="J27" s="143" t="s">
        <v>1</v>
      </c>
      <c r="K27" s="144"/>
      <c r="L27" s="144"/>
      <c r="M27" s="144"/>
      <c r="N27" s="144"/>
      <c r="O27" s="144"/>
      <c r="P27" s="145"/>
      <c r="Q27" s="143" t="s">
        <v>25</v>
      </c>
      <c r="R27" s="160"/>
      <c r="S27" s="160"/>
      <c r="T27" s="160"/>
      <c r="U27" s="160"/>
      <c r="V27" s="161"/>
      <c r="W27" s="1"/>
    </row>
    <row r="28" spans="1:25" s="3" customFormat="1" ht="16.5" thickBot="1">
      <c r="A28" s="76"/>
      <c r="B28" s="146" t="s">
        <v>3</v>
      </c>
      <c r="C28" s="147"/>
      <c r="D28" s="78">
        <v>300</v>
      </c>
      <c r="E28" s="78">
        <v>400</v>
      </c>
      <c r="F28" s="78">
        <v>500</v>
      </c>
      <c r="G28" s="78">
        <v>600</v>
      </c>
      <c r="H28" s="78">
        <v>700</v>
      </c>
      <c r="I28" s="79">
        <v>900</v>
      </c>
      <c r="J28" s="78">
        <v>200</v>
      </c>
      <c r="K28" s="78">
        <v>300</v>
      </c>
      <c r="L28" s="78">
        <v>400</v>
      </c>
      <c r="M28" s="78">
        <v>500</v>
      </c>
      <c r="N28" s="78">
        <v>600</v>
      </c>
      <c r="O28" s="107">
        <v>700</v>
      </c>
      <c r="P28" s="107">
        <v>900</v>
      </c>
      <c r="Q28" s="108">
        <v>200</v>
      </c>
      <c r="R28" s="78">
        <v>300</v>
      </c>
      <c r="S28" s="78">
        <v>400</v>
      </c>
      <c r="T28" s="78">
        <v>500</v>
      </c>
      <c r="U28" s="78">
        <v>600</v>
      </c>
      <c r="V28" s="79">
        <v>700</v>
      </c>
      <c r="W28" s="109">
        <v>900</v>
      </c>
      <c r="Y28" s="1"/>
    </row>
    <row r="29" spans="1:25" s="3" customFormat="1" ht="15" customHeight="1" hidden="1">
      <c r="A29" s="138" t="s">
        <v>26</v>
      </c>
      <c r="B29" s="152">
        <v>300</v>
      </c>
      <c r="C29" s="153"/>
      <c r="D29" s="81">
        <f>(($B$23/50)^D$6)*(D$5/1000*$B29)</f>
        <v>0</v>
      </c>
      <c r="E29" s="82">
        <f>(($B$23/50)^E$6)*(E$5/1000*$B29)</f>
        <v>0</v>
      </c>
      <c r="F29" s="82">
        <f>(($B$23/50)^F$6)*(F$5/1000*$B29)</f>
        <v>0</v>
      </c>
      <c r="G29" s="82">
        <f>(($B$23/50)^G$6)*(G$5/1000*$B29)</f>
        <v>0</v>
      </c>
      <c r="H29" s="82"/>
      <c r="I29" s="83">
        <f>(($B$23/50)^I$6)*(I$5/1000*$B29)</f>
        <v>0</v>
      </c>
      <c r="J29" s="84"/>
      <c r="K29" s="82">
        <f>(($B$23/50)^K$6)*(K$5/1000*$B29)</f>
        <v>0</v>
      </c>
      <c r="L29" s="82">
        <f>(($B$23/50)^L$6)*(L$5/1000*$B29)</f>
        <v>160.9977741211637</v>
      </c>
      <c r="M29" s="82">
        <f>(($B$23/50)^M$6)*(M$5/1000*$B29)</f>
        <v>193.85446271731954</v>
      </c>
      <c r="N29" s="82">
        <f>(($B$23/50)^N$6)*(N$5/1000*$B29)</f>
        <v>234.17858053987445</v>
      </c>
      <c r="O29" s="82"/>
      <c r="P29" s="83">
        <f>(($B$23/50)^P$6)*(P$5/1000*$B29)</f>
        <v>317.5150907064879</v>
      </c>
      <c r="Q29" s="110"/>
      <c r="R29" s="111">
        <f>(($B$23/50)^R$6)*(R$5/1000*$B29)</f>
        <v>0</v>
      </c>
      <c r="S29" s="111">
        <f>(($B$23/50)^S$6)*(S$5/1000*$B29)</f>
        <v>0</v>
      </c>
      <c r="T29" s="111">
        <f>(($B$23/50)^T$6)*(T$5/1000*$B29)</f>
        <v>0</v>
      </c>
      <c r="U29" s="111">
        <f>(($B$23/50)^U$6)*(U$5/1000*$B29)</f>
        <v>0</v>
      </c>
      <c r="V29" s="111"/>
      <c r="W29" s="83">
        <f>(($B$23/50)^W$6)*(W$5/1000*$B29)</f>
        <v>0</v>
      </c>
      <c r="X29" s="138" t="s">
        <v>26</v>
      </c>
      <c r="Y29" s="1"/>
    </row>
    <row r="30" spans="1:25" s="3" customFormat="1" ht="15.75">
      <c r="A30" s="139"/>
      <c r="B30" s="150">
        <v>400</v>
      </c>
      <c r="C30" s="151"/>
      <c r="D30" s="86">
        <f aca="true" t="shared" si="0" ref="D30:D49">$D$5*(($B$23/$B$24)^$D$6)*$B30/1000</f>
        <v>0</v>
      </c>
      <c r="E30" s="86">
        <f aca="true" t="shared" si="1" ref="E30:E49">$E$5*(($B$23/$B$24)^$E$6)*$B30/1000</f>
        <v>0</v>
      </c>
      <c r="F30" s="86">
        <f aca="true" t="shared" si="2" ref="F30:F49">$F$5*(($B$23/$B$24)^$F$6)*$B30/1000</f>
        <v>0</v>
      </c>
      <c r="G30" s="86">
        <f aca="true" t="shared" si="3" ref="G30:G49">$G$5*(($B$23/$B$24)^$G$6)*$B30/1000</f>
        <v>0</v>
      </c>
      <c r="H30" s="86">
        <f aca="true" t="shared" si="4" ref="H30:H49">$H$5*(($B$23/$B$24)^$H$6)*$B30/1000</f>
        <v>0</v>
      </c>
      <c r="I30" s="87">
        <f aca="true" t="shared" si="5" ref="I30:I49">$I$5*(($B$23/$B$24)^$I$6)*$B30/1000</f>
        <v>0</v>
      </c>
      <c r="J30" s="88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112">
        <f>$P$5*(($B$23/$B$24)^$P$6)*$B30/1000</f>
        <v>425.2</v>
      </c>
      <c r="Q30" s="113">
        <v>0</v>
      </c>
      <c r="R30" s="114">
        <f aca="true" t="shared" si="6" ref="R30:R49">$R$5*(($B$23/$B$24)^$R$6)*$B30/1000</f>
        <v>0</v>
      </c>
      <c r="S30" s="114">
        <f aca="true" t="shared" si="7" ref="S30:S49">$S$5*(($B$23/$B$24)^$S$6)*$B30/1000</f>
        <v>0</v>
      </c>
      <c r="T30" s="114">
        <f aca="true" t="shared" si="8" ref="T30:T49">$T$5*(($B$23/$B$24)^$T$6)*$B30/1000</f>
        <v>0</v>
      </c>
      <c r="U30" s="114">
        <v>0</v>
      </c>
      <c r="V30" s="115">
        <v>0</v>
      </c>
      <c r="W30" s="116">
        <v>0</v>
      </c>
      <c r="X30" s="139"/>
      <c r="Y30" s="1"/>
    </row>
    <row r="31" spans="1:25" s="3" customFormat="1" ht="15.75">
      <c r="A31" s="139"/>
      <c r="B31" s="150">
        <v>500</v>
      </c>
      <c r="C31" s="151"/>
      <c r="D31" s="86">
        <f t="shared" si="0"/>
        <v>0</v>
      </c>
      <c r="E31" s="86">
        <f t="shared" si="1"/>
        <v>0</v>
      </c>
      <c r="F31" s="86">
        <f t="shared" si="2"/>
        <v>0</v>
      </c>
      <c r="G31" s="86">
        <f t="shared" si="3"/>
        <v>0</v>
      </c>
      <c r="H31" s="86">
        <f t="shared" si="4"/>
        <v>0</v>
      </c>
      <c r="I31" s="87">
        <f t="shared" si="5"/>
        <v>0</v>
      </c>
      <c r="J31" s="88">
        <v>0</v>
      </c>
      <c r="K31" s="86">
        <f>$K$5*(($B$23/$B$24)^$K$6)*$B31/1000</f>
        <v>0</v>
      </c>
      <c r="L31" s="86">
        <f>$L$5*(($B$23/$B$24)^$L$6)*$B31/1000</f>
        <v>269.5</v>
      </c>
      <c r="M31" s="86">
        <f>$M$5*(($B$23/$B$24)^$M$6)*$B31/1000</f>
        <v>324.5</v>
      </c>
      <c r="N31" s="86">
        <f>$N$5*(($B$23/$B$24)^$N$6)*$B31/1000</f>
        <v>392</v>
      </c>
      <c r="O31" s="86">
        <f>$O$5*(($B$23/$B$24)^$O$6)*$B31/1000</f>
        <v>430.5</v>
      </c>
      <c r="P31" s="112">
        <f>$P$5*(($B$23/$B$24)^$P$6)*$B31/1000</f>
        <v>531.5</v>
      </c>
      <c r="Q31" s="117">
        <v>0</v>
      </c>
      <c r="R31" s="86">
        <f t="shared" si="6"/>
        <v>0</v>
      </c>
      <c r="S31" s="86">
        <f t="shared" si="7"/>
        <v>0</v>
      </c>
      <c r="T31" s="86">
        <f t="shared" si="8"/>
        <v>0</v>
      </c>
      <c r="U31" s="86">
        <v>0</v>
      </c>
      <c r="V31" s="87">
        <v>0</v>
      </c>
      <c r="W31" s="116">
        <f>$W$5*(($B$23/$B$24)^$W$6)*$B31/1000</f>
        <v>0</v>
      </c>
      <c r="X31" s="139"/>
      <c r="Y31" s="1"/>
    </row>
    <row r="32" spans="1:25" s="3" customFormat="1" ht="15.75">
      <c r="A32" s="139"/>
      <c r="B32" s="150">
        <v>600</v>
      </c>
      <c r="C32" s="151"/>
      <c r="D32" s="86">
        <f t="shared" si="0"/>
        <v>0</v>
      </c>
      <c r="E32" s="86">
        <f t="shared" si="1"/>
        <v>0</v>
      </c>
      <c r="F32" s="86">
        <f t="shared" si="2"/>
        <v>0</v>
      </c>
      <c r="G32" s="86">
        <f t="shared" si="3"/>
        <v>0</v>
      </c>
      <c r="H32" s="86">
        <f t="shared" si="4"/>
        <v>0</v>
      </c>
      <c r="I32" s="87">
        <f t="shared" si="5"/>
        <v>0</v>
      </c>
      <c r="J32" s="88">
        <v>0</v>
      </c>
      <c r="K32" s="86">
        <f>$K$5*(($B$23/$B$24)^$K$6)*$B32/1000</f>
        <v>0</v>
      </c>
      <c r="L32" s="86">
        <f>$L$5*(($B$23/$B$24)^$L$6)*$B32/1000</f>
        <v>323.4</v>
      </c>
      <c r="M32" s="86">
        <f>$M$5*(($B$23/$B$24)^$M$6)*$B32/1000</f>
        <v>389.4</v>
      </c>
      <c r="N32" s="86">
        <f>$N$5*(($B$23/$B$24)^$N$6)*$B32/1000</f>
        <v>470.4</v>
      </c>
      <c r="O32" s="86">
        <f>$O$5*(($B$23/$B$24)^$O$6)*$B32/1000</f>
        <v>516.6</v>
      </c>
      <c r="P32" s="112">
        <f>$P$5*(($B$23/$B$24)^$P$6)*$B32/1000</f>
        <v>637.8</v>
      </c>
      <c r="Q32" s="117">
        <v>0</v>
      </c>
      <c r="R32" s="86">
        <f t="shared" si="6"/>
        <v>0</v>
      </c>
      <c r="S32" s="86">
        <f t="shared" si="7"/>
        <v>0</v>
      </c>
      <c r="T32" s="86">
        <f t="shared" si="8"/>
        <v>0</v>
      </c>
      <c r="U32" s="86">
        <f>$U$5*(($B$23/$B$24)^$U$6)*$B32/1000</f>
        <v>0</v>
      </c>
      <c r="V32" s="87">
        <f>$V$5*(($B$23/$B$24)^$V$6)*$B32/1000</f>
        <v>0</v>
      </c>
      <c r="W32" s="116">
        <f>$W$5*(($B$23/$B$24)^$W$6)*$B32/1000</f>
        <v>0</v>
      </c>
      <c r="X32" s="139"/>
      <c r="Y32" s="1"/>
    </row>
    <row r="33" spans="1:25" s="3" customFormat="1" ht="15.75">
      <c r="A33" s="139"/>
      <c r="B33" s="150">
        <v>700</v>
      </c>
      <c r="C33" s="151"/>
      <c r="D33" s="86">
        <f t="shared" si="0"/>
        <v>0</v>
      </c>
      <c r="E33" s="86">
        <f t="shared" si="1"/>
        <v>0</v>
      </c>
      <c r="F33" s="86">
        <f t="shared" si="2"/>
        <v>0</v>
      </c>
      <c r="G33" s="86">
        <f t="shared" si="3"/>
        <v>0</v>
      </c>
      <c r="H33" s="86">
        <f t="shared" si="4"/>
        <v>0</v>
      </c>
      <c r="I33" s="87">
        <f t="shared" si="5"/>
        <v>0</v>
      </c>
      <c r="J33" s="88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12">
        <v>0</v>
      </c>
      <c r="Q33" s="117">
        <v>0</v>
      </c>
      <c r="R33" s="86">
        <f t="shared" si="6"/>
        <v>0</v>
      </c>
      <c r="S33" s="86">
        <f t="shared" si="7"/>
        <v>0</v>
      </c>
      <c r="T33" s="86">
        <f t="shared" si="8"/>
        <v>0</v>
      </c>
      <c r="U33" s="86">
        <v>0</v>
      </c>
      <c r="V33" s="87">
        <v>0</v>
      </c>
      <c r="W33" s="116">
        <v>0</v>
      </c>
      <c r="X33" s="139"/>
      <c r="Y33" s="1"/>
    </row>
    <row r="34" spans="1:25" s="3" customFormat="1" ht="15.75">
      <c r="A34" s="139"/>
      <c r="B34" s="150">
        <v>800</v>
      </c>
      <c r="C34" s="151"/>
      <c r="D34" s="86">
        <f t="shared" si="0"/>
        <v>0</v>
      </c>
      <c r="E34" s="86">
        <f t="shared" si="1"/>
        <v>0</v>
      </c>
      <c r="F34" s="86">
        <f t="shared" si="2"/>
        <v>0</v>
      </c>
      <c r="G34" s="86">
        <f t="shared" si="3"/>
        <v>0</v>
      </c>
      <c r="H34" s="86">
        <f t="shared" si="4"/>
        <v>0</v>
      </c>
      <c r="I34" s="87">
        <f t="shared" si="5"/>
        <v>0</v>
      </c>
      <c r="J34" s="88">
        <v>0</v>
      </c>
      <c r="K34" s="86">
        <f>$K$5*(($B$23/$B$24)^$K$6)*$B34/1000</f>
        <v>0</v>
      </c>
      <c r="L34" s="86">
        <f>$L$5*(($B$23/$B$24)^$L$6)*$B34/1000</f>
        <v>431.2</v>
      </c>
      <c r="M34" s="86">
        <f>$M$5*(($B$23/$B$24)^$M$6)*$B34/1000</f>
        <v>519.2</v>
      </c>
      <c r="N34" s="86">
        <f>$N$5*(($B$23/$B$24)^$N$6)*$B34/1000</f>
        <v>627.2</v>
      </c>
      <c r="O34" s="86">
        <f>$O$5*(($B$23/$B$24)^$O$6)*$B34/1000</f>
        <v>688.8</v>
      </c>
      <c r="P34" s="112">
        <f>$P$5*(($B$23/$B$24)^$P$6)*$B34/1000</f>
        <v>850.4</v>
      </c>
      <c r="Q34" s="117">
        <v>0</v>
      </c>
      <c r="R34" s="86">
        <f t="shared" si="6"/>
        <v>0</v>
      </c>
      <c r="S34" s="86">
        <f t="shared" si="7"/>
        <v>0</v>
      </c>
      <c r="T34" s="86">
        <f t="shared" si="8"/>
        <v>0</v>
      </c>
      <c r="U34" s="86">
        <f>$U$5*(($B$23/$B$24)^$U$6)*$B34/1000</f>
        <v>0</v>
      </c>
      <c r="V34" s="87">
        <f>$V$5*(($B$23/$B$24)^$V$6)*$B34/1000</f>
        <v>0</v>
      </c>
      <c r="W34" s="116">
        <f>$W$5*(($B$23/$B$24)^$W$6)*$B34/1000</f>
        <v>0</v>
      </c>
      <c r="X34" s="139"/>
      <c r="Y34" s="1"/>
    </row>
    <row r="35" spans="1:25" s="3" customFormat="1" ht="15.75">
      <c r="A35" s="139"/>
      <c r="B35" s="150">
        <v>900</v>
      </c>
      <c r="C35" s="151"/>
      <c r="D35" s="86">
        <f t="shared" si="0"/>
        <v>0</v>
      </c>
      <c r="E35" s="86">
        <f t="shared" si="1"/>
        <v>0</v>
      </c>
      <c r="F35" s="86">
        <f t="shared" si="2"/>
        <v>0</v>
      </c>
      <c r="G35" s="86">
        <f t="shared" si="3"/>
        <v>0</v>
      </c>
      <c r="H35" s="86">
        <f t="shared" si="4"/>
        <v>0</v>
      </c>
      <c r="I35" s="87">
        <f t="shared" si="5"/>
        <v>0</v>
      </c>
      <c r="J35" s="88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112">
        <v>0</v>
      </c>
      <c r="Q35" s="85">
        <v>0</v>
      </c>
      <c r="R35" s="86">
        <f t="shared" si="6"/>
        <v>0</v>
      </c>
      <c r="S35" s="86">
        <f t="shared" si="7"/>
        <v>0</v>
      </c>
      <c r="T35" s="86">
        <f t="shared" si="8"/>
        <v>0</v>
      </c>
      <c r="U35" s="86">
        <v>0</v>
      </c>
      <c r="V35" s="87">
        <v>0</v>
      </c>
      <c r="W35" s="116">
        <v>0</v>
      </c>
      <c r="X35" s="139"/>
      <c r="Y35" s="1"/>
    </row>
    <row r="36" spans="1:25" s="3" customFormat="1" ht="15.75">
      <c r="A36" s="139"/>
      <c r="B36" s="150">
        <v>1000</v>
      </c>
      <c r="C36" s="151"/>
      <c r="D36" s="86">
        <f t="shared" si="0"/>
        <v>0</v>
      </c>
      <c r="E36" s="86">
        <f t="shared" si="1"/>
        <v>0</v>
      </c>
      <c r="F36" s="86">
        <f t="shared" si="2"/>
        <v>0</v>
      </c>
      <c r="G36" s="86">
        <f t="shared" si="3"/>
        <v>0</v>
      </c>
      <c r="H36" s="86">
        <f t="shared" si="4"/>
        <v>0</v>
      </c>
      <c r="I36" s="87">
        <f t="shared" si="5"/>
        <v>0</v>
      </c>
      <c r="J36" s="88">
        <v>0</v>
      </c>
      <c r="K36" s="86">
        <f>$K$5*(($B$23/$B$24)^$K$6)*$B36/1000</f>
        <v>0</v>
      </c>
      <c r="L36" s="86">
        <f>$L$5*(($B$23/$B$24)^$L$6)*$B36/1000</f>
        <v>539</v>
      </c>
      <c r="M36" s="86">
        <f>$M$5*(($B$23/$B$24)^$M$6)*$B36/1000</f>
        <v>649</v>
      </c>
      <c r="N36" s="86">
        <f>$N$5*(($B$23/$B$24)^$N$6)*$B36/1000</f>
        <v>784</v>
      </c>
      <c r="O36" s="86">
        <f>$O$5*(($B$23/$B$24)^$O$6)*$B36/1000</f>
        <v>861</v>
      </c>
      <c r="P36" s="112">
        <v>0</v>
      </c>
      <c r="Q36" s="85">
        <v>0</v>
      </c>
      <c r="R36" s="86">
        <f t="shared" si="6"/>
        <v>0</v>
      </c>
      <c r="S36" s="86">
        <f t="shared" si="7"/>
        <v>0</v>
      </c>
      <c r="T36" s="86">
        <f t="shared" si="8"/>
        <v>0</v>
      </c>
      <c r="U36" s="86">
        <f>$U$5*(($B$23/$B$24)^$U$6)*$B36/1000</f>
        <v>0</v>
      </c>
      <c r="V36" s="87">
        <v>0</v>
      </c>
      <c r="W36" s="116">
        <v>0</v>
      </c>
      <c r="X36" s="139"/>
      <c r="Y36" s="1"/>
    </row>
    <row r="37" spans="1:25" s="3" customFormat="1" ht="15.75">
      <c r="A37" s="139"/>
      <c r="B37" s="150">
        <v>1100</v>
      </c>
      <c r="C37" s="151"/>
      <c r="D37" s="86">
        <f t="shared" si="0"/>
        <v>0</v>
      </c>
      <c r="E37" s="86">
        <f t="shared" si="1"/>
        <v>0</v>
      </c>
      <c r="F37" s="86">
        <f t="shared" si="2"/>
        <v>0</v>
      </c>
      <c r="G37" s="86">
        <f t="shared" si="3"/>
        <v>0</v>
      </c>
      <c r="H37" s="86">
        <f t="shared" si="4"/>
        <v>0</v>
      </c>
      <c r="I37" s="87">
        <f t="shared" si="5"/>
        <v>0</v>
      </c>
      <c r="J37" s="88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112">
        <v>0</v>
      </c>
      <c r="Q37" s="85">
        <v>0</v>
      </c>
      <c r="R37" s="86">
        <f t="shared" si="6"/>
        <v>0</v>
      </c>
      <c r="S37" s="86">
        <f t="shared" si="7"/>
        <v>0</v>
      </c>
      <c r="T37" s="86">
        <f t="shared" si="8"/>
        <v>0</v>
      </c>
      <c r="U37" s="86">
        <v>0</v>
      </c>
      <c r="V37" s="87">
        <v>0</v>
      </c>
      <c r="W37" s="116">
        <v>0</v>
      </c>
      <c r="X37" s="139"/>
      <c r="Y37" s="1"/>
    </row>
    <row r="38" spans="1:25" s="3" customFormat="1" ht="15.75">
      <c r="A38" s="139"/>
      <c r="B38" s="150">
        <v>1200</v>
      </c>
      <c r="C38" s="151"/>
      <c r="D38" s="86">
        <f t="shared" si="0"/>
        <v>0</v>
      </c>
      <c r="E38" s="86">
        <f t="shared" si="1"/>
        <v>0</v>
      </c>
      <c r="F38" s="86">
        <f t="shared" si="2"/>
        <v>0</v>
      </c>
      <c r="G38" s="86">
        <f t="shared" si="3"/>
        <v>0</v>
      </c>
      <c r="H38" s="86">
        <f t="shared" si="4"/>
        <v>0</v>
      </c>
      <c r="I38" s="87">
        <f t="shared" si="5"/>
        <v>0</v>
      </c>
      <c r="J38" s="88">
        <v>0</v>
      </c>
      <c r="K38" s="86">
        <f>$K$5*(($B$23/$B$24)^$K$6)*$B38/1000</f>
        <v>0</v>
      </c>
      <c r="L38" s="86">
        <f>$L$5*(($B$23/$B$24)^$L$6)*$B38/1000</f>
        <v>646.8</v>
      </c>
      <c r="M38" s="86">
        <f>$M$5*(($B$23/$B$24)^$M$6)*$B38/1000</f>
        <v>778.8</v>
      </c>
      <c r="N38" s="86">
        <f>$N$5*(($B$23/$B$24)^$N$6)*$B38/1000</f>
        <v>940.8</v>
      </c>
      <c r="O38" s="86">
        <v>0</v>
      </c>
      <c r="P38" s="112">
        <v>0</v>
      </c>
      <c r="Q38" s="85">
        <v>0</v>
      </c>
      <c r="R38" s="86">
        <f t="shared" si="6"/>
        <v>0</v>
      </c>
      <c r="S38" s="86">
        <f t="shared" si="7"/>
        <v>0</v>
      </c>
      <c r="T38" s="86">
        <f t="shared" si="8"/>
        <v>0</v>
      </c>
      <c r="U38" s="86">
        <v>0</v>
      </c>
      <c r="V38" s="87">
        <v>0</v>
      </c>
      <c r="W38" s="116">
        <v>0</v>
      </c>
      <c r="X38" s="139"/>
      <c r="Y38" s="1"/>
    </row>
    <row r="39" spans="1:25" s="3" customFormat="1" ht="15.75">
      <c r="A39" s="139"/>
      <c r="B39" s="150">
        <v>1300</v>
      </c>
      <c r="C39" s="151"/>
      <c r="D39" s="86">
        <f t="shared" si="0"/>
        <v>0</v>
      </c>
      <c r="E39" s="86">
        <f t="shared" si="1"/>
        <v>0</v>
      </c>
      <c r="F39" s="86">
        <f t="shared" si="2"/>
        <v>0</v>
      </c>
      <c r="G39" s="86">
        <f t="shared" si="3"/>
        <v>0</v>
      </c>
      <c r="H39" s="86">
        <f t="shared" si="4"/>
        <v>0</v>
      </c>
      <c r="I39" s="87">
        <f t="shared" si="5"/>
        <v>0</v>
      </c>
      <c r="J39" s="88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112">
        <v>0</v>
      </c>
      <c r="Q39" s="85">
        <v>0</v>
      </c>
      <c r="R39" s="86">
        <f t="shared" si="6"/>
        <v>0</v>
      </c>
      <c r="S39" s="86">
        <f t="shared" si="7"/>
        <v>0</v>
      </c>
      <c r="T39" s="86">
        <f t="shared" si="8"/>
        <v>0</v>
      </c>
      <c r="U39" s="86">
        <v>0</v>
      </c>
      <c r="V39" s="87">
        <v>0</v>
      </c>
      <c r="W39" s="116">
        <v>0</v>
      </c>
      <c r="X39" s="139"/>
      <c r="Y39" s="1"/>
    </row>
    <row r="40" spans="1:25" s="3" customFormat="1" ht="15.75">
      <c r="A40" s="139"/>
      <c r="B40" s="150">
        <v>1400</v>
      </c>
      <c r="C40" s="151"/>
      <c r="D40" s="86">
        <f t="shared" si="0"/>
        <v>0</v>
      </c>
      <c r="E40" s="86">
        <f t="shared" si="1"/>
        <v>0</v>
      </c>
      <c r="F40" s="86">
        <f t="shared" si="2"/>
        <v>0</v>
      </c>
      <c r="G40" s="86">
        <f t="shared" si="3"/>
        <v>0</v>
      </c>
      <c r="H40" s="86">
        <f t="shared" si="4"/>
        <v>0</v>
      </c>
      <c r="I40" s="87">
        <f t="shared" si="5"/>
        <v>0</v>
      </c>
      <c r="J40" s="88">
        <v>0</v>
      </c>
      <c r="K40" s="86">
        <f>$K$5*(($B$23/$B$24)^$K$6)*$B40/1000</f>
        <v>0</v>
      </c>
      <c r="L40" s="86">
        <f>$L$5*(($B$23/$B$24)^$L$6)*$B40/1000</f>
        <v>754.6</v>
      </c>
      <c r="M40" s="86">
        <f>$M$5*(($B$23/$B$24)^$M$6)*$B40/1000</f>
        <v>908.6</v>
      </c>
      <c r="N40" s="86">
        <f>$N$5*(($B$23/$B$24)^$N$6)*$B40/1000</f>
        <v>1097.6</v>
      </c>
      <c r="O40" s="86">
        <v>0</v>
      </c>
      <c r="P40" s="112">
        <v>0</v>
      </c>
      <c r="Q40" s="85">
        <v>0</v>
      </c>
      <c r="R40" s="86">
        <f t="shared" si="6"/>
        <v>0</v>
      </c>
      <c r="S40" s="86">
        <f t="shared" si="7"/>
        <v>0</v>
      </c>
      <c r="T40" s="86">
        <f t="shared" si="8"/>
        <v>0</v>
      </c>
      <c r="U40" s="86">
        <v>0</v>
      </c>
      <c r="V40" s="87">
        <v>0</v>
      </c>
      <c r="W40" s="116">
        <v>0</v>
      </c>
      <c r="X40" s="139"/>
      <c r="Y40" s="1"/>
    </row>
    <row r="41" spans="1:25" s="3" customFormat="1" ht="15.75">
      <c r="A41" s="139"/>
      <c r="B41" s="150">
        <v>1500</v>
      </c>
      <c r="C41" s="151"/>
      <c r="D41" s="86">
        <f t="shared" si="0"/>
        <v>0</v>
      </c>
      <c r="E41" s="86">
        <f t="shared" si="1"/>
        <v>0</v>
      </c>
      <c r="F41" s="86">
        <f t="shared" si="2"/>
        <v>0</v>
      </c>
      <c r="G41" s="86">
        <f t="shared" si="3"/>
        <v>0</v>
      </c>
      <c r="H41" s="86">
        <f t="shared" si="4"/>
        <v>0</v>
      </c>
      <c r="I41" s="87">
        <f t="shared" si="5"/>
        <v>0</v>
      </c>
      <c r="J41" s="88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112">
        <v>0</v>
      </c>
      <c r="Q41" s="85">
        <v>0</v>
      </c>
      <c r="R41" s="86">
        <f t="shared" si="6"/>
        <v>0</v>
      </c>
      <c r="S41" s="86">
        <f t="shared" si="7"/>
        <v>0</v>
      </c>
      <c r="T41" s="86">
        <f t="shared" si="8"/>
        <v>0</v>
      </c>
      <c r="U41" s="86">
        <v>0</v>
      </c>
      <c r="V41" s="87">
        <v>0</v>
      </c>
      <c r="W41" s="116">
        <v>0</v>
      </c>
      <c r="X41" s="139"/>
      <c r="Y41" s="1"/>
    </row>
    <row r="42" spans="1:25" s="3" customFormat="1" ht="15.75">
      <c r="A42" s="139"/>
      <c r="B42" s="150">
        <v>1600</v>
      </c>
      <c r="C42" s="151"/>
      <c r="D42" s="86">
        <f t="shared" si="0"/>
        <v>0</v>
      </c>
      <c r="E42" s="86">
        <f t="shared" si="1"/>
        <v>0</v>
      </c>
      <c r="F42" s="86">
        <f t="shared" si="2"/>
        <v>0</v>
      </c>
      <c r="G42" s="86">
        <f t="shared" si="3"/>
        <v>0</v>
      </c>
      <c r="H42" s="86">
        <f t="shared" si="4"/>
        <v>0</v>
      </c>
      <c r="I42" s="87">
        <f t="shared" si="5"/>
        <v>0</v>
      </c>
      <c r="J42" s="88">
        <v>0</v>
      </c>
      <c r="K42" s="86">
        <f aca="true" t="shared" si="9" ref="K42:K49">$K$5*(($B$23/$B$24)^$K$6)*$B42/1000</f>
        <v>0</v>
      </c>
      <c r="L42" s="86">
        <f>$L$5*(($B$23/$B$24)^$L$6)*$B42/1000</f>
        <v>862.4</v>
      </c>
      <c r="M42" s="86">
        <f>$M$5*(($B$23/$B$24)^$M$6)*$B42/1000</f>
        <v>1038.4</v>
      </c>
      <c r="N42" s="86">
        <f>$N$5*(($B$23/$B$24)^$N$6)*$B42/1000</f>
        <v>1254.4</v>
      </c>
      <c r="O42" s="86">
        <v>0</v>
      </c>
      <c r="P42" s="112">
        <v>0</v>
      </c>
      <c r="Q42" s="85">
        <v>0</v>
      </c>
      <c r="R42" s="86">
        <f t="shared" si="6"/>
        <v>0</v>
      </c>
      <c r="S42" s="86">
        <f t="shared" si="7"/>
        <v>0</v>
      </c>
      <c r="T42" s="86">
        <f t="shared" si="8"/>
        <v>0</v>
      </c>
      <c r="U42" s="86">
        <v>0</v>
      </c>
      <c r="V42" s="87">
        <v>0</v>
      </c>
      <c r="W42" s="116">
        <v>0</v>
      </c>
      <c r="X42" s="139"/>
      <c r="Y42" s="1"/>
    </row>
    <row r="43" spans="1:25" s="3" customFormat="1" ht="15.75">
      <c r="A43" s="139"/>
      <c r="B43" s="150">
        <v>1800</v>
      </c>
      <c r="C43" s="151"/>
      <c r="D43" s="86">
        <f t="shared" si="0"/>
        <v>0</v>
      </c>
      <c r="E43" s="86">
        <f t="shared" si="1"/>
        <v>0</v>
      </c>
      <c r="F43" s="86">
        <f t="shared" si="2"/>
        <v>0</v>
      </c>
      <c r="G43" s="86">
        <f t="shared" si="3"/>
        <v>0</v>
      </c>
      <c r="H43" s="86">
        <f t="shared" si="4"/>
        <v>0</v>
      </c>
      <c r="I43" s="87">
        <f t="shared" si="5"/>
        <v>0</v>
      </c>
      <c r="J43" s="88">
        <v>0</v>
      </c>
      <c r="K43" s="86">
        <f t="shared" si="9"/>
        <v>0</v>
      </c>
      <c r="L43" s="86">
        <f>$L$5*(($B$23/$B$24)^$L$6)*$B43/1000</f>
        <v>970.2</v>
      </c>
      <c r="M43" s="86">
        <v>0</v>
      </c>
      <c r="N43" s="86">
        <v>0</v>
      </c>
      <c r="O43" s="86">
        <v>0</v>
      </c>
      <c r="P43" s="112">
        <v>0</v>
      </c>
      <c r="Q43" s="85">
        <v>0</v>
      </c>
      <c r="R43" s="86">
        <f t="shared" si="6"/>
        <v>0</v>
      </c>
      <c r="S43" s="86">
        <f t="shared" si="7"/>
        <v>0</v>
      </c>
      <c r="T43" s="86">
        <f t="shared" si="8"/>
        <v>0</v>
      </c>
      <c r="U43" s="86">
        <v>0</v>
      </c>
      <c r="V43" s="87">
        <v>0</v>
      </c>
      <c r="W43" s="116">
        <v>0</v>
      </c>
      <c r="X43" s="139"/>
      <c r="Y43" s="1"/>
    </row>
    <row r="44" spans="1:25" s="3" customFormat="1" ht="15.75">
      <c r="A44" s="139"/>
      <c r="B44" s="150">
        <v>2000</v>
      </c>
      <c r="C44" s="151"/>
      <c r="D44" s="86">
        <f t="shared" si="0"/>
        <v>0</v>
      </c>
      <c r="E44" s="86">
        <f t="shared" si="1"/>
        <v>0</v>
      </c>
      <c r="F44" s="86">
        <f t="shared" si="2"/>
        <v>0</v>
      </c>
      <c r="G44" s="86">
        <f t="shared" si="3"/>
        <v>0</v>
      </c>
      <c r="H44" s="86">
        <f t="shared" si="4"/>
        <v>0</v>
      </c>
      <c r="I44" s="87">
        <f t="shared" si="5"/>
        <v>0</v>
      </c>
      <c r="J44" s="88">
        <v>0</v>
      </c>
      <c r="K44" s="86">
        <f t="shared" si="9"/>
        <v>0</v>
      </c>
      <c r="L44" s="86">
        <f>$L$5*(($B$23/$B$24)^$L$6)*$B44/1000</f>
        <v>1078</v>
      </c>
      <c r="M44" s="86">
        <v>0</v>
      </c>
      <c r="N44" s="86">
        <v>0</v>
      </c>
      <c r="O44" s="86">
        <v>0</v>
      </c>
      <c r="P44" s="112">
        <v>0</v>
      </c>
      <c r="Q44" s="85">
        <v>0</v>
      </c>
      <c r="R44" s="86">
        <f t="shared" si="6"/>
        <v>0</v>
      </c>
      <c r="S44" s="86">
        <f t="shared" si="7"/>
        <v>0</v>
      </c>
      <c r="T44" s="86">
        <f t="shared" si="8"/>
        <v>0</v>
      </c>
      <c r="U44" s="86">
        <v>0</v>
      </c>
      <c r="V44" s="87">
        <v>0</v>
      </c>
      <c r="W44" s="116">
        <v>0</v>
      </c>
      <c r="X44" s="139"/>
      <c r="Y44" s="1"/>
    </row>
    <row r="45" spans="1:25" s="3" customFormat="1" ht="15.75">
      <c r="A45" s="139"/>
      <c r="B45" s="150">
        <v>2200</v>
      </c>
      <c r="C45" s="151"/>
      <c r="D45" s="86">
        <f t="shared" si="0"/>
        <v>0</v>
      </c>
      <c r="E45" s="86">
        <f t="shared" si="1"/>
        <v>0</v>
      </c>
      <c r="F45" s="86">
        <f t="shared" si="2"/>
        <v>0</v>
      </c>
      <c r="G45" s="86">
        <f t="shared" si="3"/>
        <v>0</v>
      </c>
      <c r="H45" s="86">
        <f t="shared" si="4"/>
        <v>0</v>
      </c>
      <c r="I45" s="87">
        <f t="shared" si="5"/>
        <v>0</v>
      </c>
      <c r="J45" s="88">
        <v>0</v>
      </c>
      <c r="K45" s="86">
        <f t="shared" si="9"/>
        <v>0</v>
      </c>
      <c r="L45" s="86">
        <v>0</v>
      </c>
      <c r="M45" s="86">
        <v>0</v>
      </c>
      <c r="N45" s="86">
        <v>0</v>
      </c>
      <c r="O45" s="86">
        <v>0</v>
      </c>
      <c r="P45" s="112">
        <v>0</v>
      </c>
      <c r="Q45" s="85">
        <v>0</v>
      </c>
      <c r="R45" s="86">
        <f t="shared" si="6"/>
        <v>0</v>
      </c>
      <c r="S45" s="86">
        <f t="shared" si="7"/>
        <v>0</v>
      </c>
      <c r="T45" s="86">
        <f t="shared" si="8"/>
        <v>0</v>
      </c>
      <c r="U45" s="86">
        <v>0</v>
      </c>
      <c r="V45" s="87">
        <v>0</v>
      </c>
      <c r="W45" s="116">
        <v>0</v>
      </c>
      <c r="X45" s="139"/>
      <c r="Y45" s="1"/>
    </row>
    <row r="46" spans="1:25" s="3" customFormat="1" ht="15.75">
      <c r="A46" s="139"/>
      <c r="B46" s="150">
        <v>2400</v>
      </c>
      <c r="C46" s="151"/>
      <c r="D46" s="86">
        <f t="shared" si="0"/>
        <v>0</v>
      </c>
      <c r="E46" s="86">
        <f t="shared" si="1"/>
        <v>0</v>
      </c>
      <c r="F46" s="86">
        <f t="shared" si="2"/>
        <v>0</v>
      </c>
      <c r="G46" s="86">
        <f t="shared" si="3"/>
        <v>0</v>
      </c>
      <c r="H46" s="86">
        <f t="shared" si="4"/>
        <v>0</v>
      </c>
      <c r="I46" s="87">
        <f t="shared" si="5"/>
        <v>0</v>
      </c>
      <c r="J46" s="88">
        <v>0</v>
      </c>
      <c r="K46" s="86">
        <f t="shared" si="9"/>
        <v>0</v>
      </c>
      <c r="L46" s="86">
        <v>0</v>
      </c>
      <c r="M46" s="86">
        <v>0</v>
      </c>
      <c r="N46" s="86">
        <v>0</v>
      </c>
      <c r="O46" s="86">
        <v>0</v>
      </c>
      <c r="P46" s="112">
        <v>0</v>
      </c>
      <c r="Q46" s="85">
        <v>0</v>
      </c>
      <c r="R46" s="86">
        <f t="shared" si="6"/>
        <v>0</v>
      </c>
      <c r="S46" s="86">
        <f t="shared" si="7"/>
        <v>0</v>
      </c>
      <c r="T46" s="86">
        <f t="shared" si="8"/>
        <v>0</v>
      </c>
      <c r="U46" s="86">
        <v>0</v>
      </c>
      <c r="V46" s="87">
        <v>0</v>
      </c>
      <c r="W46" s="116">
        <v>0</v>
      </c>
      <c r="X46" s="139"/>
      <c r="Y46" s="1"/>
    </row>
    <row r="47" spans="1:25" s="3" customFormat="1" ht="15.75">
      <c r="A47" s="139"/>
      <c r="B47" s="150">
        <v>2600</v>
      </c>
      <c r="C47" s="151"/>
      <c r="D47" s="86">
        <f t="shared" si="0"/>
        <v>0</v>
      </c>
      <c r="E47" s="86">
        <f t="shared" si="1"/>
        <v>0</v>
      </c>
      <c r="F47" s="86">
        <f t="shared" si="2"/>
        <v>0</v>
      </c>
      <c r="G47" s="86">
        <f t="shared" si="3"/>
        <v>0</v>
      </c>
      <c r="H47" s="86">
        <f t="shared" si="4"/>
        <v>0</v>
      </c>
      <c r="I47" s="87">
        <f t="shared" si="5"/>
        <v>0</v>
      </c>
      <c r="J47" s="88">
        <v>0</v>
      </c>
      <c r="K47" s="86">
        <f t="shared" si="9"/>
        <v>0</v>
      </c>
      <c r="L47" s="86">
        <v>0</v>
      </c>
      <c r="M47" s="86">
        <v>0</v>
      </c>
      <c r="N47" s="86">
        <v>0</v>
      </c>
      <c r="O47" s="86">
        <v>0</v>
      </c>
      <c r="P47" s="112">
        <v>0</v>
      </c>
      <c r="Q47" s="85">
        <v>0</v>
      </c>
      <c r="R47" s="86">
        <f t="shared" si="6"/>
        <v>0</v>
      </c>
      <c r="S47" s="86">
        <f t="shared" si="7"/>
        <v>0</v>
      </c>
      <c r="T47" s="86">
        <f t="shared" si="8"/>
        <v>0</v>
      </c>
      <c r="U47" s="86">
        <v>0</v>
      </c>
      <c r="V47" s="87">
        <v>0</v>
      </c>
      <c r="W47" s="116">
        <v>0</v>
      </c>
      <c r="X47" s="139"/>
      <c r="Y47" s="1"/>
    </row>
    <row r="48" spans="1:25" s="3" customFormat="1" ht="15.75">
      <c r="A48" s="139"/>
      <c r="B48" s="150">
        <v>2800</v>
      </c>
      <c r="C48" s="151"/>
      <c r="D48" s="86">
        <f t="shared" si="0"/>
        <v>0</v>
      </c>
      <c r="E48" s="86">
        <f t="shared" si="1"/>
        <v>0</v>
      </c>
      <c r="F48" s="86">
        <f t="shared" si="2"/>
        <v>0</v>
      </c>
      <c r="G48" s="86">
        <f t="shared" si="3"/>
        <v>0</v>
      </c>
      <c r="H48" s="86">
        <f t="shared" si="4"/>
        <v>0</v>
      </c>
      <c r="I48" s="87">
        <f t="shared" si="5"/>
        <v>0</v>
      </c>
      <c r="J48" s="88">
        <v>0</v>
      </c>
      <c r="K48" s="86">
        <f t="shared" si="9"/>
        <v>0</v>
      </c>
      <c r="L48" s="86">
        <v>0</v>
      </c>
      <c r="M48" s="86">
        <v>0</v>
      </c>
      <c r="N48" s="86">
        <v>0</v>
      </c>
      <c r="O48" s="86">
        <v>0</v>
      </c>
      <c r="P48" s="112">
        <v>0</v>
      </c>
      <c r="Q48" s="85">
        <v>0</v>
      </c>
      <c r="R48" s="86">
        <f t="shared" si="6"/>
        <v>0</v>
      </c>
      <c r="S48" s="86">
        <f t="shared" si="7"/>
        <v>0</v>
      </c>
      <c r="T48" s="86">
        <f t="shared" si="8"/>
        <v>0</v>
      </c>
      <c r="U48" s="86">
        <v>0</v>
      </c>
      <c r="V48" s="87">
        <v>0</v>
      </c>
      <c r="W48" s="116">
        <v>0</v>
      </c>
      <c r="X48" s="139"/>
      <c r="Y48" s="1"/>
    </row>
    <row r="49" spans="1:25" s="3" customFormat="1" ht="16.5" thickBot="1">
      <c r="A49" s="140"/>
      <c r="B49" s="154">
        <v>3000</v>
      </c>
      <c r="C49" s="155"/>
      <c r="D49" s="90">
        <f t="shared" si="0"/>
        <v>0</v>
      </c>
      <c r="E49" s="90">
        <f t="shared" si="1"/>
        <v>0</v>
      </c>
      <c r="F49" s="90">
        <f t="shared" si="2"/>
        <v>0</v>
      </c>
      <c r="G49" s="90">
        <f t="shared" si="3"/>
        <v>0</v>
      </c>
      <c r="H49" s="90">
        <f t="shared" si="4"/>
        <v>0</v>
      </c>
      <c r="I49" s="91">
        <f t="shared" si="5"/>
        <v>0</v>
      </c>
      <c r="J49" s="92">
        <v>0</v>
      </c>
      <c r="K49" s="90">
        <f t="shared" si="9"/>
        <v>0</v>
      </c>
      <c r="L49" s="90">
        <v>0</v>
      </c>
      <c r="M49" s="90">
        <v>0</v>
      </c>
      <c r="N49" s="90">
        <v>0</v>
      </c>
      <c r="O49" s="90">
        <v>0</v>
      </c>
      <c r="P49" s="118">
        <v>0</v>
      </c>
      <c r="Q49" s="92">
        <v>0</v>
      </c>
      <c r="R49" s="90">
        <f t="shared" si="6"/>
        <v>0</v>
      </c>
      <c r="S49" s="90">
        <f t="shared" si="7"/>
        <v>0</v>
      </c>
      <c r="T49" s="90">
        <f t="shared" si="8"/>
        <v>0</v>
      </c>
      <c r="U49" s="90">
        <v>0</v>
      </c>
      <c r="V49" s="91">
        <v>0</v>
      </c>
      <c r="W49" s="119">
        <v>0</v>
      </c>
      <c r="X49" s="140"/>
      <c r="Y49" s="1"/>
    </row>
    <row r="50" spans="2:21" ht="16.5" thickBo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2:22" ht="15.75">
      <c r="B51" s="143" t="s">
        <v>0</v>
      </c>
      <c r="C51" s="148"/>
      <c r="D51" s="143" t="s">
        <v>12</v>
      </c>
      <c r="E51" s="149"/>
      <c r="F51" s="149"/>
      <c r="G51" s="149"/>
      <c r="H51" s="149"/>
      <c r="I51" s="148"/>
      <c r="J51" s="143" t="s">
        <v>13</v>
      </c>
      <c r="K51" s="149"/>
      <c r="L51" s="149"/>
      <c r="M51" s="149"/>
      <c r="N51" s="149"/>
      <c r="O51" s="149"/>
      <c r="P51" s="75"/>
      <c r="Q51" s="143" t="s">
        <v>14</v>
      </c>
      <c r="R51" s="144"/>
      <c r="S51" s="144"/>
      <c r="T51" s="144"/>
      <c r="U51" s="144"/>
      <c r="V51" s="145"/>
    </row>
    <row r="52" spans="1:23" ht="16.5" thickBot="1">
      <c r="A52" s="94"/>
      <c r="B52" s="146" t="s">
        <v>3</v>
      </c>
      <c r="C52" s="147"/>
      <c r="D52" s="77">
        <v>300</v>
      </c>
      <c r="E52" s="78">
        <v>400</v>
      </c>
      <c r="F52" s="78">
        <v>500</v>
      </c>
      <c r="G52" s="78">
        <v>600</v>
      </c>
      <c r="H52" s="78">
        <v>700</v>
      </c>
      <c r="I52" s="79">
        <v>900</v>
      </c>
      <c r="J52" s="80">
        <v>200</v>
      </c>
      <c r="K52" s="78">
        <v>300</v>
      </c>
      <c r="L52" s="78">
        <v>400</v>
      </c>
      <c r="M52" s="78">
        <v>500</v>
      </c>
      <c r="N52" s="78">
        <v>600</v>
      </c>
      <c r="O52" s="78">
        <v>700</v>
      </c>
      <c r="P52" s="79">
        <v>900</v>
      </c>
      <c r="Q52" s="80">
        <v>200</v>
      </c>
      <c r="R52" s="78">
        <v>300</v>
      </c>
      <c r="S52" s="78">
        <v>400</v>
      </c>
      <c r="T52" s="78">
        <v>500</v>
      </c>
      <c r="U52" s="78">
        <v>600</v>
      </c>
      <c r="V52" s="78">
        <v>700</v>
      </c>
      <c r="W52" s="79">
        <v>900</v>
      </c>
    </row>
    <row r="53" spans="1:24" ht="15.75" customHeight="1" hidden="1">
      <c r="A53" s="138" t="s">
        <v>26</v>
      </c>
      <c r="B53" s="143">
        <v>300</v>
      </c>
      <c r="C53" s="148"/>
      <c r="D53" s="120">
        <f>(($B$23/50)^D$14)*(D$13/1000*$B29)</f>
        <v>204.8925384539485</v>
      </c>
      <c r="E53" s="111">
        <f>(($B$23/50)^E$14)*(E$13/1000*$B29)</f>
        <v>258.3644013922236</v>
      </c>
      <c r="F53" s="111">
        <f>(($B$23/50)^F$14)*(F$13/1000*$B29)</f>
        <v>308.55417563480904</v>
      </c>
      <c r="G53" s="111">
        <f>(($B$23/50)^G$14)*(G$13/1000*$B29)</f>
        <v>354.5298005026777</v>
      </c>
      <c r="H53" s="111"/>
      <c r="I53" s="121">
        <f>(($B$23/50)^I$14)*(I$13/1000*$B29)</f>
        <v>481.451479025067</v>
      </c>
      <c r="J53" s="110"/>
      <c r="K53" s="111">
        <f>(($B$23/50)^K$14)*(K$13/1000*$B29)</f>
        <v>261.3425235381996</v>
      </c>
      <c r="L53" s="111">
        <f>(($B$23/50)^L$14)*(L$13/1000*$B29)</f>
        <v>328.8435639034946</v>
      </c>
      <c r="M53" s="111">
        <f>(($B$23/50)^M$14)*(M$13/1000*$B29)</f>
        <v>392.4618010619364</v>
      </c>
      <c r="N53" s="111">
        <f>(($B$23/50)^N$14)*(N$13/1000*$B29)</f>
        <v>452.4807634757918</v>
      </c>
      <c r="O53" s="111"/>
      <c r="P53" s="121">
        <f>(($B$23/50)^P$14)*(P$13/1000*$B29)</f>
        <v>618.5397103355544</v>
      </c>
      <c r="Q53" s="110"/>
      <c r="R53" s="111">
        <f>(($B$23/50)^Q$14)*(Q$13/1000*$B29)</f>
        <v>293.61951378175803</v>
      </c>
      <c r="S53" s="111">
        <f>(($B$23/50)^R$14)*(R$13/1000*$B29)</f>
        <v>0</v>
      </c>
      <c r="T53" s="111">
        <f>(($B$23/50)^S$14)*(S$13/1000*$B29)</f>
        <v>0</v>
      </c>
      <c r="U53" s="111">
        <f>(($B$23/50)^T$14)*(T$13/1000*$B29)</f>
        <v>0</v>
      </c>
      <c r="V53" s="111"/>
      <c r="W53" s="83">
        <f>(($B$23/50)^V$14)*(V$13/1000*$B29)</f>
        <v>0</v>
      </c>
      <c r="X53" s="138" t="s">
        <v>26</v>
      </c>
    </row>
    <row r="54" spans="1:24" ht="15.75">
      <c r="A54" s="139"/>
      <c r="B54" s="141">
        <v>400</v>
      </c>
      <c r="C54" s="142"/>
      <c r="D54" s="122">
        <v>0</v>
      </c>
      <c r="E54" s="114">
        <v>0</v>
      </c>
      <c r="F54" s="114">
        <v>0</v>
      </c>
      <c r="G54" s="114">
        <v>0</v>
      </c>
      <c r="H54" s="114">
        <v>0</v>
      </c>
      <c r="I54" s="115">
        <v>0</v>
      </c>
      <c r="J54" s="86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f>$O$13*(($B$23/$B$24)^$O$14)*$B54/1000</f>
        <v>683.2</v>
      </c>
      <c r="P54" s="123">
        <f>$P$13*(($B$23/$B$24)^$P$14)*$B54/1000</f>
        <v>828.4</v>
      </c>
      <c r="Q54" s="85">
        <v>0</v>
      </c>
      <c r="R54" s="124">
        <v>0</v>
      </c>
      <c r="S54" s="114">
        <v>0</v>
      </c>
      <c r="T54" s="114">
        <v>0</v>
      </c>
      <c r="U54" s="114">
        <v>0</v>
      </c>
      <c r="V54" s="115">
        <v>0</v>
      </c>
      <c r="W54" s="116">
        <f aca="true" t="shared" si="10" ref="W54:W59">$V$13*(($B$23/$B$24)^$V$14)*$B54/1000</f>
        <v>0</v>
      </c>
      <c r="X54" s="139"/>
    </row>
    <row r="55" spans="1:24" ht="15.75">
      <c r="A55" s="139"/>
      <c r="B55" s="141">
        <v>500</v>
      </c>
      <c r="C55" s="142"/>
      <c r="D55" s="85">
        <f>$D$13*(($B$23/$B$24)^$D$14)*$B55/1000</f>
        <v>343</v>
      </c>
      <c r="E55" s="86">
        <v>0</v>
      </c>
      <c r="F55" s="86">
        <v>0</v>
      </c>
      <c r="G55" s="86">
        <v>0</v>
      </c>
      <c r="H55" s="86">
        <f>$H$13*(($B$23/$B$24)^$H$14)*$B55/1000</f>
        <v>0</v>
      </c>
      <c r="I55" s="87">
        <f>$I$13*(($B$23/$B$24)^$I$14)*$B55/1000</f>
        <v>806</v>
      </c>
      <c r="J55" s="86">
        <v>0</v>
      </c>
      <c r="K55" s="86">
        <v>0</v>
      </c>
      <c r="L55" s="86">
        <f>$L$13*(($B$23/$B$24)^$L$14)*$B55/1000</f>
        <v>550.5</v>
      </c>
      <c r="M55" s="86">
        <f aca="true" t="shared" si="11" ref="M55:M60">$M$13*(($B$23/$B$24)^$M$14)*$B55/1000</f>
        <v>657</v>
      </c>
      <c r="N55" s="86">
        <f>$N$13*(($B$23/$B$24)^$N$14)*$B55/1000</f>
        <v>757.5</v>
      </c>
      <c r="O55" s="86">
        <f>$O$13*(($B$23/$B$24)^$O$14)*$B55/1000</f>
        <v>854</v>
      </c>
      <c r="P55" s="112">
        <f>$P$13*(($B$23/$B$24)^$P$14)*$B55/1000</f>
        <v>1035.5</v>
      </c>
      <c r="Q55" s="85">
        <v>0</v>
      </c>
      <c r="R55" s="125">
        <v>0</v>
      </c>
      <c r="S55" s="86">
        <v>0</v>
      </c>
      <c r="T55" s="86">
        <f>$S$13*(($B$23/$B$24)^$S$14)*$B55/1000</f>
        <v>0</v>
      </c>
      <c r="U55" s="86">
        <f>$T$13*(($B$23/$B$24)^$T$14)*$B55/1000</f>
        <v>0</v>
      </c>
      <c r="V55" s="87">
        <f>$U$13*(($B$23/$B$24)^$U$14)*$B55/1000</f>
        <v>0</v>
      </c>
      <c r="W55" s="116">
        <f t="shared" si="10"/>
        <v>0</v>
      </c>
      <c r="X55" s="139"/>
    </row>
    <row r="56" spans="1:24" ht="15.75">
      <c r="A56" s="139"/>
      <c r="B56" s="141">
        <v>600</v>
      </c>
      <c r="C56" s="142"/>
      <c r="D56" s="85">
        <v>0</v>
      </c>
      <c r="E56" s="86">
        <v>0</v>
      </c>
      <c r="F56" s="86">
        <v>0</v>
      </c>
      <c r="G56" s="86">
        <f>$G$13*(($B$23/$B$24)^$G$14)*$B56/1000</f>
        <v>712.2</v>
      </c>
      <c r="H56" s="86">
        <f>$H$13*(($B$23/$B$24)^$H$14)*$B56/1000</f>
        <v>0</v>
      </c>
      <c r="I56" s="87">
        <f>$I$13*(($B$23/$B$24)^$I$14)*$B56/1000</f>
        <v>967.2</v>
      </c>
      <c r="J56" s="86">
        <v>0</v>
      </c>
      <c r="K56" s="86">
        <v>0</v>
      </c>
      <c r="L56" s="86">
        <v>0</v>
      </c>
      <c r="M56" s="86">
        <f t="shared" si="11"/>
        <v>788.4</v>
      </c>
      <c r="N56" s="86">
        <f>$N$13*(($B$23/$B$24)^$N$14)*$B56/1000</f>
        <v>909</v>
      </c>
      <c r="O56" s="86">
        <f>$O$13*(($B$23/$B$24)^$O$14)*$B56/1000</f>
        <v>1024.8</v>
      </c>
      <c r="P56" s="112">
        <f>$P$13*(($B$23/$B$24)^$P$14)*$B56/1000</f>
        <v>1242.6</v>
      </c>
      <c r="Q56" s="85">
        <v>0</v>
      </c>
      <c r="R56" s="125">
        <v>0</v>
      </c>
      <c r="S56" s="86">
        <f>$R$13*(($B$23/$B$24)^$R$14)*$B56/1000</f>
        <v>0</v>
      </c>
      <c r="T56" s="86">
        <f>$S$13*(($B$23/$B$24)^$S$14)*$B56/1000</f>
        <v>0</v>
      </c>
      <c r="U56" s="86">
        <f>$T$13*(($B$23/$B$24)^$T$14)*$B56/1000</f>
        <v>0</v>
      </c>
      <c r="V56" s="87">
        <f>$U$13*(($B$23/$B$24)^$U$14)*$B56/1000</f>
        <v>0</v>
      </c>
      <c r="W56" s="116">
        <f t="shared" si="10"/>
        <v>0</v>
      </c>
      <c r="X56" s="139"/>
    </row>
    <row r="57" spans="1:24" ht="15.75">
      <c r="A57" s="139"/>
      <c r="B57" s="141">
        <v>700</v>
      </c>
      <c r="C57" s="142"/>
      <c r="D57" s="85">
        <v>0</v>
      </c>
      <c r="E57" s="86">
        <v>0</v>
      </c>
      <c r="F57" s="86">
        <v>0</v>
      </c>
      <c r="G57" s="86">
        <v>0</v>
      </c>
      <c r="H57" s="86">
        <v>0</v>
      </c>
      <c r="I57" s="87">
        <v>0</v>
      </c>
      <c r="J57" s="86">
        <v>0</v>
      </c>
      <c r="K57" s="86">
        <v>0</v>
      </c>
      <c r="L57" s="86">
        <v>0</v>
      </c>
      <c r="M57" s="86">
        <f t="shared" si="11"/>
        <v>919.8</v>
      </c>
      <c r="N57" s="86">
        <v>0</v>
      </c>
      <c r="O57" s="86">
        <v>0</v>
      </c>
      <c r="P57" s="112">
        <f>$P$13*(($B$23/$B$24)^$P$14)*$B57/1000</f>
        <v>1449.7</v>
      </c>
      <c r="Q57" s="85">
        <v>0</v>
      </c>
      <c r="R57" s="125">
        <v>0</v>
      </c>
      <c r="S57" s="86">
        <v>0</v>
      </c>
      <c r="T57" s="86">
        <f>$S$13*(($B$23/$B$24)^$S$14)*$B57/1000</f>
        <v>0</v>
      </c>
      <c r="U57" s="86">
        <v>0</v>
      </c>
      <c r="V57" s="87">
        <v>0</v>
      </c>
      <c r="W57" s="116">
        <f t="shared" si="10"/>
        <v>0</v>
      </c>
      <c r="X57" s="139"/>
    </row>
    <row r="58" spans="1:24" ht="15.75">
      <c r="A58" s="139"/>
      <c r="B58" s="141">
        <v>800</v>
      </c>
      <c r="C58" s="142"/>
      <c r="D58" s="85">
        <v>0</v>
      </c>
      <c r="E58" s="86">
        <f>$E$13*(($B$23/$B$24)^$E$14)*$B58/1000</f>
        <v>692</v>
      </c>
      <c r="F58" s="86">
        <v>0</v>
      </c>
      <c r="G58" s="86">
        <f>$G$13*(($B$23/$B$24)^$G$14)*$B58/1000</f>
        <v>949.6</v>
      </c>
      <c r="H58" s="86">
        <f>$H$13*(($B$23/$B$24)^$H$14)*$B58/1000</f>
        <v>0</v>
      </c>
      <c r="I58" s="87">
        <f>$I$13*(($B$23/$B$24)^$I$14)*$B58/1000</f>
        <v>1289.6</v>
      </c>
      <c r="J58" s="86">
        <f>$J$13*(($B$23/$B$24)^$J$14)*$B58/1000</f>
        <v>512.8</v>
      </c>
      <c r="K58" s="86">
        <v>0</v>
      </c>
      <c r="L58" s="86">
        <f>$L$13*(($B$23/$B$24)^$L$14)*$B58/1000</f>
        <v>880.8</v>
      </c>
      <c r="M58" s="86">
        <f t="shared" si="11"/>
        <v>1051.2</v>
      </c>
      <c r="N58" s="86">
        <f>$N$13*(($B$23/$B$24)^$N$14)*$B58/1000</f>
        <v>1212</v>
      </c>
      <c r="O58" s="86">
        <f>$O$13*(($B$23/$B$24)^$O$14)*$B58/1000</f>
        <v>1366.4</v>
      </c>
      <c r="P58" s="112">
        <f>$P$13*(($B$23/$B$24)^$P$14)*$B58/1000</f>
        <v>1656.8</v>
      </c>
      <c r="Q58" s="85">
        <v>0</v>
      </c>
      <c r="R58" s="125">
        <f>$R$13*(($B$23/$B$24)^$R$14)*$B58/1000</f>
        <v>0</v>
      </c>
      <c r="S58" s="86">
        <f>$R$13*(($B$23/$B$24)^$R$14)*$B58/1000</f>
        <v>0</v>
      </c>
      <c r="T58" s="86">
        <f>$S$13*(($B$23/$B$24)^$S$14)*$B58/1000</f>
        <v>0</v>
      </c>
      <c r="U58" s="86">
        <f>$T$13*(($B$23/$B$24)^$T$14)*$B58/1000</f>
        <v>0</v>
      </c>
      <c r="V58" s="87">
        <f>$U$13*(($B$23/$B$24)^$U$14)*$B58/1000</f>
        <v>0</v>
      </c>
      <c r="W58" s="116">
        <f t="shared" si="10"/>
        <v>0</v>
      </c>
      <c r="X58" s="139"/>
    </row>
    <row r="59" spans="1:24" ht="15.75">
      <c r="A59" s="139"/>
      <c r="B59" s="141">
        <v>900</v>
      </c>
      <c r="C59" s="142"/>
      <c r="D59" s="85">
        <v>0</v>
      </c>
      <c r="E59" s="86">
        <v>0</v>
      </c>
      <c r="F59" s="86">
        <v>0</v>
      </c>
      <c r="G59" s="86">
        <v>0</v>
      </c>
      <c r="H59" s="86">
        <v>0</v>
      </c>
      <c r="I59" s="87">
        <v>0</v>
      </c>
      <c r="J59" s="86">
        <v>0</v>
      </c>
      <c r="K59" s="86">
        <v>0</v>
      </c>
      <c r="L59" s="86">
        <f>$L$13*(($B$23/$B$24)^$L$14)*$B59/1000</f>
        <v>990.9</v>
      </c>
      <c r="M59" s="86">
        <f t="shared" si="11"/>
        <v>1182.6</v>
      </c>
      <c r="N59" s="86">
        <f>$N$13*(($B$23/$B$24)^$N$14)*$B59/1000</f>
        <v>1363.5</v>
      </c>
      <c r="O59" s="86">
        <v>0</v>
      </c>
      <c r="P59" s="112">
        <v>0</v>
      </c>
      <c r="Q59" s="85">
        <v>0</v>
      </c>
      <c r="R59" s="125">
        <v>0</v>
      </c>
      <c r="S59" s="86">
        <v>0</v>
      </c>
      <c r="T59" s="86">
        <v>0</v>
      </c>
      <c r="U59" s="86">
        <v>0</v>
      </c>
      <c r="V59" s="87">
        <v>0</v>
      </c>
      <c r="W59" s="116">
        <f t="shared" si="10"/>
        <v>0</v>
      </c>
      <c r="X59" s="139"/>
    </row>
    <row r="60" spans="1:24" ht="15.75">
      <c r="A60" s="139"/>
      <c r="B60" s="141">
        <v>1000</v>
      </c>
      <c r="C60" s="142"/>
      <c r="D60" s="85">
        <f>$D$13*(($B$23/$B$24)^$D$14)*$B60/1000</f>
        <v>686</v>
      </c>
      <c r="E60" s="86">
        <f>$E$13*(($B$23/$B$24)^$E$14)*$B60/1000</f>
        <v>865</v>
      </c>
      <c r="F60" s="86">
        <f>$F$13*(($B$23/$B$24)^$F$14)*$B60/1000</f>
        <v>1033</v>
      </c>
      <c r="G60" s="86">
        <f>$G$13*(($B$23/$B$24)^$G$14)*$B60/1000</f>
        <v>1187</v>
      </c>
      <c r="H60" s="86">
        <f>$H$13*(($B$23/$B$24)^$H$14)*$B60/1000</f>
        <v>0</v>
      </c>
      <c r="I60" s="87">
        <v>0</v>
      </c>
      <c r="J60" s="86">
        <f>$J$13*(($B$23/$B$24)^$J$14)*$B60/1000</f>
        <v>641</v>
      </c>
      <c r="K60" s="86">
        <f>$K$13*(($B$23/$B$24)^$K$14)*$B60/1000</f>
        <v>875</v>
      </c>
      <c r="L60" s="86">
        <f>$L$13*(($B$23/$B$24)^$L$14)*$B60/1000</f>
        <v>1101</v>
      </c>
      <c r="M60" s="86">
        <f t="shared" si="11"/>
        <v>1314</v>
      </c>
      <c r="N60" s="86">
        <f>$N$13*(($B$23/$B$24)^$N$14)*$B60/1000</f>
        <v>1515</v>
      </c>
      <c r="O60" s="86">
        <f>$O$13*(($B$23/$B$24)^$O$14)*$B60/1000</f>
        <v>1708</v>
      </c>
      <c r="P60" s="112">
        <f>$P$13*(($B$23/$B$24)^$P$14)*$B60/1000</f>
        <v>2071</v>
      </c>
      <c r="Q60" s="85">
        <f aca="true" t="shared" si="12" ref="Q60:Q72">$Q$13*(($B$23/$B$24)^$Q$14)*$B60/1000</f>
        <v>983</v>
      </c>
      <c r="R60" s="125">
        <v>0</v>
      </c>
      <c r="S60" s="86">
        <f>$R$13*(($B$23/$B$24)^$R$14)*$B60/1000</f>
        <v>0</v>
      </c>
      <c r="T60" s="86">
        <f>$S$13*(($B$23/$B$24)^$S$14)*$B60/1000</f>
        <v>0</v>
      </c>
      <c r="U60" s="86">
        <f>$T$13*(($B$23/$B$24)^$T$14)*$B60/1000</f>
        <v>0</v>
      </c>
      <c r="V60" s="87">
        <f>$U$13*(($B$23/$B$24)^$U$14)*$B60/1000</f>
        <v>0</v>
      </c>
      <c r="W60" s="116">
        <v>0</v>
      </c>
      <c r="X60" s="139"/>
    </row>
    <row r="61" spans="1:24" ht="15.75">
      <c r="A61" s="139"/>
      <c r="B61" s="141">
        <v>1100</v>
      </c>
      <c r="C61" s="142"/>
      <c r="D61" s="85">
        <v>0</v>
      </c>
      <c r="E61" s="86">
        <v>0</v>
      </c>
      <c r="F61" s="86">
        <v>0</v>
      </c>
      <c r="G61" s="86">
        <v>0</v>
      </c>
      <c r="H61" s="86">
        <v>0</v>
      </c>
      <c r="I61" s="87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112">
        <v>0</v>
      </c>
      <c r="Q61" s="85">
        <v>0</v>
      </c>
      <c r="R61" s="125">
        <v>0</v>
      </c>
      <c r="S61" s="86">
        <v>0</v>
      </c>
      <c r="T61" s="86">
        <f>$S$13*(($B$23/$B$24)^$S$14)*$B61/1000</f>
        <v>0</v>
      </c>
      <c r="U61" s="86">
        <v>0</v>
      </c>
      <c r="V61" s="87">
        <v>0</v>
      </c>
      <c r="W61" s="116">
        <v>0</v>
      </c>
      <c r="X61" s="139"/>
    </row>
    <row r="62" spans="1:24" ht="15.75">
      <c r="A62" s="139"/>
      <c r="B62" s="141">
        <v>1200</v>
      </c>
      <c r="C62" s="142"/>
      <c r="D62" s="85">
        <v>0</v>
      </c>
      <c r="E62" s="86">
        <f>$E$13*(($B$23/$B$24)^$E$14)*$B62/1000</f>
        <v>1038</v>
      </c>
      <c r="F62" s="86">
        <f>$F$13*(($B$23/$B$24)^$F$14)*$B62/1000</f>
        <v>1239.6</v>
      </c>
      <c r="G62" s="86">
        <f>$G$13*(($B$23/$B$24)^$G$14)*$B62/1000</f>
        <v>1424.4</v>
      </c>
      <c r="H62" s="86">
        <f>$H$13*(($B$23/$B$24)^$H$14)*$B62/1000</f>
        <v>0</v>
      </c>
      <c r="I62" s="87">
        <v>0</v>
      </c>
      <c r="J62" s="86">
        <f aca="true" t="shared" si="13" ref="J62:J73">$J$13*(($B$23/$B$24)^$J$14)*$B62/1000</f>
        <v>769.2</v>
      </c>
      <c r="K62" s="86">
        <f>$K$13*(($B$23/$B$24)^$K$14)*$B62/1000</f>
        <v>1050</v>
      </c>
      <c r="L62" s="86">
        <f>$L$13*(($B$23/$B$24)^$L$14)*$B62/1000</f>
        <v>1321.2</v>
      </c>
      <c r="M62" s="86">
        <f>$M$13*(($B$23/$B$24)^$M$14)*$B62/1000</f>
        <v>1576.8</v>
      </c>
      <c r="N62" s="86">
        <f>$N$13*(($B$23/$B$24)^$N$14)*$B62/1000</f>
        <v>1818</v>
      </c>
      <c r="O62" s="86">
        <v>0</v>
      </c>
      <c r="P62" s="112">
        <v>0</v>
      </c>
      <c r="Q62" s="85">
        <f t="shared" si="12"/>
        <v>1179.6</v>
      </c>
      <c r="R62" s="125">
        <v>0</v>
      </c>
      <c r="S62" s="86">
        <f>$R$13*(($B$23/$B$24)^$R$14)*$B62/1000</f>
        <v>0</v>
      </c>
      <c r="T62" s="86">
        <f>$S$13*(($B$23/$B$24)^$S$14)*$B62/1000</f>
        <v>0</v>
      </c>
      <c r="U62" s="86">
        <f>$T$13*(($B$23/$B$24)^$T$14)*$B62/1000</f>
        <v>0</v>
      </c>
      <c r="V62" s="87">
        <v>0</v>
      </c>
      <c r="W62" s="116">
        <f>$V$13*(($B$23/$B$24)^$V$14)*$B62/1000</f>
        <v>0</v>
      </c>
      <c r="X62" s="139"/>
    </row>
    <row r="63" spans="1:24" ht="15.75">
      <c r="A63" s="139"/>
      <c r="B63" s="141">
        <v>1300</v>
      </c>
      <c r="C63" s="142"/>
      <c r="D63" s="85">
        <v>0</v>
      </c>
      <c r="E63" s="86">
        <v>0</v>
      </c>
      <c r="F63" s="86">
        <v>0</v>
      </c>
      <c r="G63" s="86">
        <v>0</v>
      </c>
      <c r="H63" s="86">
        <v>0</v>
      </c>
      <c r="I63" s="87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112">
        <v>0</v>
      </c>
      <c r="Q63" s="85">
        <v>0</v>
      </c>
      <c r="R63" s="125">
        <v>0</v>
      </c>
      <c r="S63" s="86">
        <v>0</v>
      </c>
      <c r="T63" s="86">
        <v>0</v>
      </c>
      <c r="U63" s="86">
        <v>0</v>
      </c>
      <c r="V63" s="87">
        <v>0</v>
      </c>
      <c r="W63" s="116">
        <v>0</v>
      </c>
      <c r="X63" s="139"/>
    </row>
    <row r="64" spans="1:24" ht="15.75">
      <c r="A64" s="139"/>
      <c r="B64" s="141">
        <v>1400</v>
      </c>
      <c r="C64" s="142"/>
      <c r="D64" s="85">
        <f>$D$13*(($B$23/$B$24)^$D$14)*$B64/1000</f>
        <v>960.4</v>
      </c>
      <c r="E64" s="86">
        <f>$E$13*(($B$23/$B$24)^$E$14)*$B64/1000</f>
        <v>1211</v>
      </c>
      <c r="F64" s="86">
        <f>$F$13*(($B$23/$B$24)^$F$14)*$B64/1000</f>
        <v>1446.2</v>
      </c>
      <c r="G64" s="86">
        <f>$G$13*(($B$23/$B$24)^$G$14)*$B64/1000</f>
        <v>1661.8</v>
      </c>
      <c r="H64" s="86">
        <f>$H$13*(($B$23/$B$24)^$H$14)*$B64/1000</f>
        <v>0</v>
      </c>
      <c r="I64" s="87">
        <v>0</v>
      </c>
      <c r="J64" s="86">
        <f t="shared" si="13"/>
        <v>897.4</v>
      </c>
      <c r="K64" s="86">
        <f>$K$13*(($B$23/$B$24)^$K$14)*$B64/1000</f>
        <v>1225</v>
      </c>
      <c r="L64" s="86">
        <f>$L$13*(($B$23/$B$24)^$L$14)*$B64/1000</f>
        <v>1541.4</v>
      </c>
      <c r="M64" s="86">
        <f>$M$13*(($B$23/$B$24)^$M$14)*$B64/1000</f>
        <v>1839.6</v>
      </c>
      <c r="N64" s="86">
        <f>$N$13*(($B$23/$B$24)^$N$14)*$B64/1000</f>
        <v>2121</v>
      </c>
      <c r="O64" s="86">
        <v>0</v>
      </c>
      <c r="P64" s="112">
        <v>0</v>
      </c>
      <c r="Q64" s="85">
        <f t="shared" si="12"/>
        <v>1376.2</v>
      </c>
      <c r="R64" s="125">
        <v>0</v>
      </c>
      <c r="S64" s="86">
        <f>$R$13*(($B$23/$B$24)^$R$14)*$B64/1000</f>
        <v>0</v>
      </c>
      <c r="T64" s="86">
        <f>$S$13*(($B$23/$B$24)^$S$14)*$B64/1000</f>
        <v>0</v>
      </c>
      <c r="U64" s="86">
        <f>$T$13*(($B$23/$B$24)^$T$14)*$B64/1000</f>
        <v>0</v>
      </c>
      <c r="V64" s="87">
        <v>0</v>
      </c>
      <c r="W64" s="116">
        <v>0</v>
      </c>
      <c r="X64" s="139"/>
    </row>
    <row r="65" spans="1:24" ht="15.75">
      <c r="A65" s="139"/>
      <c r="B65" s="141">
        <v>1500</v>
      </c>
      <c r="C65" s="142"/>
      <c r="D65" s="85">
        <v>0</v>
      </c>
      <c r="E65" s="86">
        <v>0</v>
      </c>
      <c r="F65" s="86">
        <v>0</v>
      </c>
      <c r="G65" s="86">
        <v>0</v>
      </c>
      <c r="H65" s="86">
        <v>0</v>
      </c>
      <c r="I65" s="87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112">
        <v>0</v>
      </c>
      <c r="Q65" s="85">
        <v>0</v>
      </c>
      <c r="R65" s="125">
        <v>0</v>
      </c>
      <c r="S65" s="86">
        <v>0</v>
      </c>
      <c r="T65" s="86">
        <v>0</v>
      </c>
      <c r="U65" s="86">
        <v>0</v>
      </c>
      <c r="V65" s="87">
        <v>0</v>
      </c>
      <c r="W65" s="116">
        <v>0</v>
      </c>
      <c r="X65" s="139"/>
    </row>
    <row r="66" spans="1:24" ht="15.75">
      <c r="A66" s="139"/>
      <c r="B66" s="141">
        <v>1600</v>
      </c>
      <c r="C66" s="142"/>
      <c r="D66" s="85">
        <v>0</v>
      </c>
      <c r="E66" s="86">
        <f>$E$13*(($B$23/$B$24)^$E$14)*$B66/1000</f>
        <v>1384</v>
      </c>
      <c r="F66" s="86">
        <f>$F$13*(($B$23/$B$24)^$F$14)*$B66/1000</f>
        <v>1652.8</v>
      </c>
      <c r="G66" s="86">
        <v>0</v>
      </c>
      <c r="H66" s="86">
        <v>0</v>
      </c>
      <c r="I66" s="87">
        <v>0</v>
      </c>
      <c r="J66" s="86">
        <f t="shared" si="13"/>
        <v>1025.6</v>
      </c>
      <c r="K66" s="86">
        <f>$K$13*(($B$23/$B$24)^$K$14)*$B66/1000</f>
        <v>1400</v>
      </c>
      <c r="L66" s="86">
        <f aca="true" t="shared" si="14" ref="L66:L72">$L$13*(($B$23/$B$24)^$L$14)*$B66/1000</f>
        <v>1761.6</v>
      </c>
      <c r="M66" s="86">
        <f>$M$13*(($B$23/$B$24)^$M$14)*$B66/1000</f>
        <v>2102.4</v>
      </c>
      <c r="N66" s="86">
        <f>$N$13*(($B$23/$B$24)^$N$14)*$B66/1000</f>
        <v>2424</v>
      </c>
      <c r="O66" s="86">
        <v>0</v>
      </c>
      <c r="P66" s="112">
        <v>0</v>
      </c>
      <c r="Q66" s="85">
        <f t="shared" si="12"/>
        <v>1572.8</v>
      </c>
      <c r="R66" s="125">
        <v>0</v>
      </c>
      <c r="S66" s="86">
        <f>$R$13*(($B$23/$B$24)^$R$14)*$B66/1000</f>
        <v>0</v>
      </c>
      <c r="T66" s="86">
        <f>$S$13*(($B$23/$B$24)^$S$14)*$B66/1000</f>
        <v>0</v>
      </c>
      <c r="U66" s="86">
        <f>$T$13*(($B$23/$B$24)^$T$14)*$B66/1000</f>
        <v>0</v>
      </c>
      <c r="V66" s="87">
        <v>0</v>
      </c>
      <c r="W66" s="116">
        <v>0</v>
      </c>
      <c r="X66" s="139"/>
    </row>
    <row r="67" spans="1:24" ht="15.75">
      <c r="A67" s="139"/>
      <c r="B67" s="141">
        <v>1800</v>
      </c>
      <c r="C67" s="142"/>
      <c r="D67" s="117">
        <v>0</v>
      </c>
      <c r="E67" s="86">
        <v>0</v>
      </c>
      <c r="F67" s="86">
        <v>0</v>
      </c>
      <c r="G67" s="86">
        <v>0</v>
      </c>
      <c r="H67" s="86">
        <v>0</v>
      </c>
      <c r="I67" s="87">
        <v>0</v>
      </c>
      <c r="J67" s="86">
        <f t="shared" si="13"/>
        <v>1153.8</v>
      </c>
      <c r="K67" s="86">
        <f>$K$13*(($B$23/$B$24)^$K$14)*$B67/1000</f>
        <v>1575</v>
      </c>
      <c r="L67" s="86">
        <f t="shared" si="14"/>
        <v>1981.8</v>
      </c>
      <c r="M67" s="86">
        <f>$M$13*(($B$23/$B$24)^$M$14)*$B67/1000</f>
        <v>2365.2</v>
      </c>
      <c r="N67" s="86">
        <f>$N$13*(($B$23/$B$24)^$N$14)*$B67/1000</f>
        <v>2727</v>
      </c>
      <c r="O67" s="86">
        <v>0</v>
      </c>
      <c r="P67" s="112">
        <v>0</v>
      </c>
      <c r="Q67" s="85">
        <f t="shared" si="12"/>
        <v>1769.4</v>
      </c>
      <c r="R67" s="125">
        <v>0</v>
      </c>
      <c r="S67" s="86">
        <f>$R$13*(($B$23/$B$24)^$R$14)*$B67/1000</f>
        <v>0</v>
      </c>
      <c r="T67" s="86">
        <f>$S$13*(($B$23/$B$24)^$S$14)*$B67/1000</f>
        <v>0</v>
      </c>
      <c r="U67" s="86">
        <v>0</v>
      </c>
      <c r="V67" s="87">
        <v>0</v>
      </c>
      <c r="W67" s="116">
        <v>0</v>
      </c>
      <c r="X67" s="139"/>
    </row>
    <row r="68" spans="1:24" ht="15.75">
      <c r="A68" s="139"/>
      <c r="B68" s="141">
        <v>2000</v>
      </c>
      <c r="C68" s="142"/>
      <c r="D68" s="117">
        <f>$D$13*(($B$23/$B$24)^$D$14)*$B68/1000</f>
        <v>1372</v>
      </c>
      <c r="E68" s="86">
        <v>0</v>
      </c>
      <c r="F68" s="86">
        <f>$F$13*(($B$23/$B$24)^$F$14)*$B68/1000</f>
        <v>2066</v>
      </c>
      <c r="G68" s="86">
        <v>0</v>
      </c>
      <c r="H68" s="86">
        <v>0</v>
      </c>
      <c r="I68" s="87">
        <v>0</v>
      </c>
      <c r="J68" s="86">
        <f t="shared" si="13"/>
        <v>1282</v>
      </c>
      <c r="K68" s="86">
        <f>$K$13*(($B$23/$B$24)^$K$14)*$B68/1000</f>
        <v>1750</v>
      </c>
      <c r="L68" s="86">
        <f t="shared" si="14"/>
        <v>2202</v>
      </c>
      <c r="M68" s="86">
        <f>$M$13*(($B$23/$B$24)^$M$14)*$B68/1000</f>
        <v>2628</v>
      </c>
      <c r="N68" s="86">
        <f>$N$13*(($B$23/$B$24)^$N$14)*$B68/1000</f>
        <v>3030</v>
      </c>
      <c r="O68" s="86">
        <v>0</v>
      </c>
      <c r="P68" s="112">
        <v>0</v>
      </c>
      <c r="Q68" s="85">
        <f t="shared" si="12"/>
        <v>1966</v>
      </c>
      <c r="R68" s="125">
        <v>0</v>
      </c>
      <c r="S68" s="86">
        <f>$R$13*(($B$23/$B$24)^$R$14)*$B68/1000</f>
        <v>0</v>
      </c>
      <c r="T68" s="86">
        <v>0</v>
      </c>
      <c r="U68" s="86">
        <v>0</v>
      </c>
      <c r="V68" s="87">
        <v>0</v>
      </c>
      <c r="W68" s="116">
        <v>0</v>
      </c>
      <c r="X68" s="139"/>
    </row>
    <row r="69" spans="1:24" ht="15.75">
      <c r="A69" s="139"/>
      <c r="B69" s="141">
        <v>2200</v>
      </c>
      <c r="C69" s="142"/>
      <c r="D69" s="117">
        <v>0</v>
      </c>
      <c r="E69" s="86">
        <v>0</v>
      </c>
      <c r="F69" s="86">
        <v>0</v>
      </c>
      <c r="G69" s="86">
        <v>0</v>
      </c>
      <c r="H69" s="86">
        <v>0</v>
      </c>
      <c r="I69" s="87">
        <v>0</v>
      </c>
      <c r="J69" s="86">
        <f t="shared" si="13"/>
        <v>1410.2</v>
      </c>
      <c r="K69" s="86">
        <v>0</v>
      </c>
      <c r="L69" s="86">
        <f t="shared" si="14"/>
        <v>2422.2</v>
      </c>
      <c r="M69" s="86">
        <f>$M$13*(($B$23/$B$24)^$M$14)*$B69/1000</f>
        <v>2890.8</v>
      </c>
      <c r="N69" s="86">
        <v>0</v>
      </c>
      <c r="O69" s="86">
        <v>0</v>
      </c>
      <c r="P69" s="112">
        <v>0</v>
      </c>
      <c r="Q69" s="85">
        <f t="shared" si="12"/>
        <v>2162.6</v>
      </c>
      <c r="R69" s="125">
        <v>0</v>
      </c>
      <c r="S69" s="86">
        <f>$R$13*(($B$23/$B$24)^$R$14)*$B69/1000</f>
        <v>0</v>
      </c>
      <c r="T69" s="86">
        <v>0</v>
      </c>
      <c r="U69" s="86">
        <v>0</v>
      </c>
      <c r="V69" s="87">
        <v>0</v>
      </c>
      <c r="W69" s="116">
        <v>0</v>
      </c>
      <c r="X69" s="139"/>
    </row>
    <row r="70" spans="1:24" ht="15.75">
      <c r="A70" s="139"/>
      <c r="B70" s="141">
        <v>2400</v>
      </c>
      <c r="C70" s="142"/>
      <c r="D70" s="117">
        <v>0</v>
      </c>
      <c r="E70" s="86">
        <v>0</v>
      </c>
      <c r="F70" s="86">
        <v>0</v>
      </c>
      <c r="G70" s="86">
        <v>0</v>
      </c>
      <c r="H70" s="86">
        <v>0</v>
      </c>
      <c r="I70" s="87">
        <v>0</v>
      </c>
      <c r="J70" s="86">
        <f t="shared" si="13"/>
        <v>1538.4</v>
      </c>
      <c r="K70" s="86">
        <f>$K$13*(($B$23/$B$24)^$K$14)*$B70/1000</f>
        <v>2100</v>
      </c>
      <c r="L70" s="86">
        <f t="shared" si="14"/>
        <v>2642.4</v>
      </c>
      <c r="M70" s="86">
        <f>$M$13*(($B$23/$B$24)^$M$14)*$B70/1000</f>
        <v>3153.6</v>
      </c>
      <c r="N70" s="86">
        <v>0</v>
      </c>
      <c r="O70" s="86">
        <v>0</v>
      </c>
      <c r="P70" s="112">
        <v>0</v>
      </c>
      <c r="Q70" s="85">
        <f t="shared" si="12"/>
        <v>2359.2</v>
      </c>
      <c r="R70" s="125">
        <v>0</v>
      </c>
      <c r="S70" s="86">
        <v>0</v>
      </c>
      <c r="T70" s="86">
        <f>$S$13*(($B$23/$B$24)^$S$14)*$B70/1000</f>
        <v>0</v>
      </c>
      <c r="U70" s="86">
        <v>0</v>
      </c>
      <c r="V70" s="87">
        <v>0</v>
      </c>
      <c r="W70" s="116">
        <v>0</v>
      </c>
      <c r="X70" s="139"/>
    </row>
    <row r="71" spans="1:24" ht="15.75">
      <c r="A71" s="139"/>
      <c r="B71" s="141">
        <v>2600</v>
      </c>
      <c r="C71" s="142"/>
      <c r="D71" s="117">
        <v>0</v>
      </c>
      <c r="E71" s="86">
        <v>0</v>
      </c>
      <c r="F71" s="86">
        <v>0</v>
      </c>
      <c r="G71" s="86">
        <v>0</v>
      </c>
      <c r="H71" s="86">
        <v>0</v>
      </c>
      <c r="I71" s="87">
        <v>0</v>
      </c>
      <c r="J71" s="86">
        <f t="shared" si="13"/>
        <v>1666.6</v>
      </c>
      <c r="K71" s="86">
        <v>0</v>
      </c>
      <c r="L71" s="86">
        <f t="shared" si="14"/>
        <v>2862.6</v>
      </c>
      <c r="M71" s="86">
        <v>0</v>
      </c>
      <c r="N71" s="86">
        <v>0</v>
      </c>
      <c r="O71" s="86">
        <v>0</v>
      </c>
      <c r="P71" s="112">
        <v>0</v>
      </c>
      <c r="Q71" s="85">
        <f t="shared" si="12"/>
        <v>2555.8</v>
      </c>
      <c r="R71" s="125">
        <v>0</v>
      </c>
      <c r="S71" s="86">
        <v>0</v>
      </c>
      <c r="T71" s="86">
        <v>0</v>
      </c>
      <c r="U71" s="86">
        <v>0</v>
      </c>
      <c r="V71" s="87">
        <v>0</v>
      </c>
      <c r="W71" s="116">
        <v>0</v>
      </c>
      <c r="X71" s="139"/>
    </row>
    <row r="72" spans="1:24" ht="15.75">
      <c r="A72" s="139"/>
      <c r="B72" s="141">
        <v>2800</v>
      </c>
      <c r="C72" s="142"/>
      <c r="D72" s="117">
        <v>0</v>
      </c>
      <c r="E72" s="86">
        <v>0</v>
      </c>
      <c r="F72" s="86">
        <v>0</v>
      </c>
      <c r="G72" s="86">
        <v>0</v>
      </c>
      <c r="H72" s="86">
        <v>0</v>
      </c>
      <c r="I72" s="87">
        <v>0</v>
      </c>
      <c r="J72" s="86">
        <f t="shared" si="13"/>
        <v>1794.8</v>
      </c>
      <c r="K72" s="86">
        <f>$K$13*(($B$23/$B$24)^$K$14)*$B72/1000</f>
        <v>2450</v>
      </c>
      <c r="L72" s="86">
        <f t="shared" si="14"/>
        <v>3082.8</v>
      </c>
      <c r="M72" s="86">
        <v>0</v>
      </c>
      <c r="N72" s="86">
        <v>0</v>
      </c>
      <c r="O72" s="86">
        <v>0</v>
      </c>
      <c r="P72" s="112">
        <v>0</v>
      </c>
      <c r="Q72" s="85">
        <f t="shared" si="12"/>
        <v>2752.4</v>
      </c>
      <c r="R72" s="125">
        <v>0</v>
      </c>
      <c r="S72" s="86">
        <v>0</v>
      </c>
      <c r="T72" s="86">
        <v>0</v>
      </c>
      <c r="U72" s="86">
        <v>0</v>
      </c>
      <c r="V72" s="87">
        <v>0</v>
      </c>
      <c r="W72" s="116">
        <v>0</v>
      </c>
      <c r="X72" s="139"/>
    </row>
    <row r="73" spans="1:24" ht="16.5" thickBot="1">
      <c r="A73" s="140"/>
      <c r="B73" s="146">
        <v>3000</v>
      </c>
      <c r="C73" s="147"/>
      <c r="D73" s="92">
        <v>0</v>
      </c>
      <c r="E73" s="90">
        <v>0</v>
      </c>
      <c r="F73" s="90">
        <v>0</v>
      </c>
      <c r="G73" s="90">
        <v>0</v>
      </c>
      <c r="H73" s="90">
        <v>0</v>
      </c>
      <c r="I73" s="91">
        <v>0</v>
      </c>
      <c r="J73" s="89">
        <f t="shared" si="13"/>
        <v>1923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  <c r="P73" s="118">
        <v>0</v>
      </c>
      <c r="Q73" s="89">
        <v>0</v>
      </c>
      <c r="R73" s="119">
        <v>0</v>
      </c>
      <c r="S73" s="90">
        <v>0</v>
      </c>
      <c r="T73" s="90">
        <v>0</v>
      </c>
      <c r="U73" s="90">
        <v>0</v>
      </c>
      <c r="V73" s="91">
        <v>0</v>
      </c>
      <c r="W73" s="126">
        <v>0</v>
      </c>
      <c r="X73" s="140"/>
    </row>
    <row r="74" ht="15.75"/>
    <row r="75" spans="2:15" ht="15.75">
      <c r="B75" s="95"/>
      <c r="C75" s="95"/>
      <c r="D75" s="71"/>
      <c r="E75" s="71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</sheetData>
  <sheetProtection password="A14C" sheet="1" objects="1" scenarios="1"/>
  <mergeCells count="62">
    <mergeCell ref="D27:I27"/>
    <mergeCell ref="J27:P27"/>
    <mergeCell ref="J3:P3"/>
    <mergeCell ref="Q3:V3"/>
    <mergeCell ref="D11:I11"/>
    <mergeCell ref="J11:P11"/>
    <mergeCell ref="Q11:V11"/>
    <mergeCell ref="Q27:V27"/>
    <mergeCell ref="B42:C42"/>
    <mergeCell ref="B43:C43"/>
    <mergeCell ref="B44:C44"/>
    <mergeCell ref="B49:C49"/>
    <mergeCell ref="A19:C19"/>
    <mergeCell ref="B27:C27"/>
    <mergeCell ref="B35:C35"/>
    <mergeCell ref="B36:C36"/>
    <mergeCell ref="B37:C37"/>
    <mergeCell ref="B38:C38"/>
    <mergeCell ref="B28:C28"/>
    <mergeCell ref="A29:A49"/>
    <mergeCell ref="B29:C29"/>
    <mergeCell ref="B39:C39"/>
    <mergeCell ref="B40:C40"/>
    <mergeCell ref="B41:C41"/>
    <mergeCell ref="B45:C45"/>
    <mergeCell ref="B46:C46"/>
    <mergeCell ref="B47:C47"/>
    <mergeCell ref="B48:C48"/>
    <mergeCell ref="X29:X49"/>
    <mergeCell ref="B30:C30"/>
    <mergeCell ref="B31:C31"/>
    <mergeCell ref="B32:C32"/>
    <mergeCell ref="B33:C33"/>
    <mergeCell ref="B34:C34"/>
    <mergeCell ref="A53:A73"/>
    <mergeCell ref="B53:C53"/>
    <mergeCell ref="B63:C63"/>
    <mergeCell ref="B64:C64"/>
    <mergeCell ref="B65:C65"/>
    <mergeCell ref="B66:C66"/>
    <mergeCell ref="B67:C67"/>
    <mergeCell ref="B68:C68"/>
    <mergeCell ref="B58:C58"/>
    <mergeCell ref="B59:C59"/>
    <mergeCell ref="Q51:V51"/>
    <mergeCell ref="B52:C52"/>
    <mergeCell ref="B73:C73"/>
    <mergeCell ref="B69:C69"/>
    <mergeCell ref="B70:C70"/>
    <mergeCell ref="B71:C71"/>
    <mergeCell ref="B72:C72"/>
    <mergeCell ref="B51:C51"/>
    <mergeCell ref="D51:I51"/>
    <mergeCell ref="J51:O51"/>
    <mergeCell ref="X53:X73"/>
    <mergeCell ref="B54:C54"/>
    <mergeCell ref="B55:C55"/>
    <mergeCell ref="B56:C56"/>
    <mergeCell ref="B57:C57"/>
    <mergeCell ref="B60:C60"/>
    <mergeCell ref="B61:C61"/>
    <mergeCell ref="B62:C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32" sqref="M32"/>
    </sheetView>
  </sheetViews>
  <sheetFormatPr defaultColWidth="9.00390625" defaultRowHeight="36" customHeight="1"/>
  <cols>
    <col min="1" max="1" width="10.57421875" style="1" customWidth="1"/>
    <col min="2" max="2" width="5.140625" style="1" customWidth="1"/>
    <col min="3" max="3" width="4.8515625" style="1" customWidth="1"/>
    <col min="4" max="4" width="5.421875" style="1" customWidth="1"/>
    <col min="5" max="5" width="6.140625" style="1" customWidth="1"/>
    <col min="6" max="8" width="6.140625" style="1" bestFit="1" customWidth="1"/>
    <col min="9" max="9" width="6.140625" style="1" customWidth="1"/>
    <col min="10" max="10" width="5.421875" style="1" customWidth="1"/>
    <col min="11" max="11" width="6.140625" style="1" customWidth="1"/>
    <col min="12" max="12" width="6.140625" style="1" bestFit="1" customWidth="1"/>
    <col min="13" max="14" width="5.57421875" style="1" customWidth="1"/>
    <col min="15" max="15" width="6.140625" style="1" bestFit="1" customWidth="1"/>
    <col min="16" max="16" width="5.57421875" style="1" customWidth="1"/>
    <col min="17" max="19" width="6.140625" style="1" bestFit="1" customWidth="1"/>
    <col min="20" max="21" width="6.57421875" style="1" bestFit="1" customWidth="1"/>
    <col min="22" max="22" width="5.140625" style="1" customWidth="1"/>
    <col min="23" max="23" width="7.8515625" style="1" hidden="1" customWidth="1"/>
    <col min="24" max="24" width="0" style="1" hidden="1" customWidth="1"/>
    <col min="25" max="16384" width="9.00390625" style="1" customWidth="1"/>
  </cols>
  <sheetData>
    <row r="1" ht="18">
      <c r="A1" s="129" t="s">
        <v>29</v>
      </c>
    </row>
    <row r="2" spans="1:18" s="3" customFormat="1" ht="16.5" thickBot="1">
      <c r="A2" s="2" t="s">
        <v>30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s="3" customFormat="1" ht="15">
      <c r="A3" s="5" t="s">
        <v>0</v>
      </c>
      <c r="B3" s="6"/>
      <c r="C3" s="6"/>
      <c r="D3" s="7"/>
      <c r="E3" s="8"/>
      <c r="F3" s="8"/>
      <c r="G3" s="8"/>
      <c r="H3" s="8"/>
      <c r="I3" s="9"/>
      <c r="J3" s="127" t="s">
        <v>1</v>
      </c>
      <c r="K3" s="51"/>
      <c r="L3" s="51"/>
      <c r="M3" s="51"/>
      <c r="N3" s="51"/>
      <c r="O3" s="128"/>
      <c r="P3" s="162"/>
      <c r="Q3" s="163"/>
      <c r="R3" s="163"/>
      <c r="S3" s="163"/>
      <c r="T3" s="163"/>
      <c r="U3" s="164"/>
    </row>
    <row r="4" spans="1:21" s="3" customFormat="1" ht="15.75" thickBot="1">
      <c r="A4" s="11" t="s">
        <v>3</v>
      </c>
      <c r="B4" s="12"/>
      <c r="C4" s="12"/>
      <c r="D4" s="13"/>
      <c r="E4" s="14"/>
      <c r="F4" s="14"/>
      <c r="G4" s="14"/>
      <c r="H4" s="14"/>
      <c r="I4" s="15"/>
      <c r="J4" s="52">
        <v>300</v>
      </c>
      <c r="K4" s="17">
        <v>400</v>
      </c>
      <c r="L4" s="17">
        <v>500</v>
      </c>
      <c r="M4" s="17">
        <v>600</v>
      </c>
      <c r="N4" s="14">
        <v>700</v>
      </c>
      <c r="O4" s="19">
        <v>900</v>
      </c>
      <c r="P4" s="52"/>
      <c r="Q4" s="17"/>
      <c r="R4" s="17"/>
      <c r="S4" s="17"/>
      <c r="T4" s="17"/>
      <c r="U4" s="19"/>
    </row>
    <row r="5" spans="1:24" s="29" customFormat="1" ht="15">
      <c r="A5" s="20" t="s">
        <v>4</v>
      </c>
      <c r="B5" s="21" t="s">
        <v>5</v>
      </c>
      <c r="C5" s="21"/>
      <c r="D5" s="22"/>
      <c r="E5" s="23"/>
      <c r="F5" s="23"/>
      <c r="G5" s="23"/>
      <c r="H5" s="23"/>
      <c r="I5" s="24"/>
      <c r="J5" s="22">
        <v>536</v>
      </c>
      <c r="K5" s="23">
        <v>705</v>
      </c>
      <c r="L5" s="23">
        <v>864</v>
      </c>
      <c r="M5" s="23">
        <v>1014</v>
      </c>
      <c r="N5" s="23">
        <v>1153</v>
      </c>
      <c r="O5" s="26">
        <v>1402</v>
      </c>
      <c r="P5" s="22"/>
      <c r="Q5" s="23"/>
      <c r="R5" s="23"/>
      <c r="S5" s="23"/>
      <c r="T5" s="23"/>
      <c r="U5" s="24"/>
      <c r="W5" t="s">
        <v>6</v>
      </c>
      <c r="X5">
        <f>(90-70)/(LN((90-20)/(70-20)))</f>
        <v>59.44026823976924</v>
      </c>
    </row>
    <row r="6" spans="1:24" s="29" customFormat="1" ht="15">
      <c r="A6" s="20" t="s">
        <v>7</v>
      </c>
      <c r="B6" s="21"/>
      <c r="C6" s="21"/>
      <c r="D6" s="30"/>
      <c r="E6" s="31"/>
      <c r="F6" s="31"/>
      <c r="G6" s="31"/>
      <c r="H6" s="31"/>
      <c r="I6" s="32"/>
      <c r="J6" s="30">
        <v>1.2848</v>
      </c>
      <c r="K6" s="31">
        <v>1.2883</v>
      </c>
      <c r="L6" s="31">
        <v>1.2919</v>
      </c>
      <c r="M6" s="31">
        <v>1.2954</v>
      </c>
      <c r="N6" s="31">
        <v>1.2963</v>
      </c>
      <c r="O6" s="34">
        <v>1.2981</v>
      </c>
      <c r="P6" s="30"/>
      <c r="Q6" s="31"/>
      <c r="R6" s="31"/>
      <c r="S6" s="31"/>
      <c r="T6" s="31"/>
      <c r="U6" s="32"/>
      <c r="W6" t="s">
        <v>8</v>
      </c>
      <c r="X6">
        <f>(75-65)/(LN((75-$B$22)/(65-$B$22)))</f>
        <v>49.83288654563971</v>
      </c>
    </row>
    <row r="7" spans="1:21" s="29" customFormat="1" ht="15" hidden="1">
      <c r="A7" s="35" t="s">
        <v>9</v>
      </c>
      <c r="B7" s="36"/>
      <c r="C7" s="36"/>
      <c r="D7" s="30"/>
      <c r="E7" s="31"/>
      <c r="F7" s="31"/>
      <c r="G7" s="31"/>
      <c r="H7" s="31"/>
      <c r="I7" s="32"/>
      <c r="J7" s="30"/>
      <c r="K7" s="31"/>
      <c r="L7" s="31"/>
      <c r="M7" s="31"/>
      <c r="N7" s="31"/>
      <c r="O7" s="34"/>
      <c r="P7" s="30"/>
      <c r="Q7" s="31"/>
      <c r="R7" s="31"/>
      <c r="S7" s="31"/>
      <c r="T7" s="31"/>
      <c r="U7" s="32"/>
    </row>
    <row r="8" spans="1:21" s="29" customFormat="1" ht="15">
      <c r="A8" s="37" t="s">
        <v>10</v>
      </c>
      <c r="B8" s="36"/>
      <c r="C8" s="36"/>
      <c r="D8" s="38"/>
      <c r="E8" s="39"/>
      <c r="F8" s="39"/>
      <c r="G8" s="39"/>
      <c r="H8" s="39"/>
      <c r="I8" s="40"/>
      <c r="J8" s="38">
        <v>9.3</v>
      </c>
      <c r="K8" s="39">
        <v>12.595</v>
      </c>
      <c r="L8" s="39">
        <v>15.33</v>
      </c>
      <c r="M8" s="39">
        <v>18.62</v>
      </c>
      <c r="N8" s="39">
        <v>20.87</v>
      </c>
      <c r="O8" s="42">
        <v>26.76</v>
      </c>
      <c r="P8" s="38"/>
      <c r="Q8" s="39"/>
      <c r="R8" s="39"/>
      <c r="S8" s="39"/>
      <c r="T8" s="39"/>
      <c r="U8" s="40"/>
    </row>
    <row r="9" spans="1:21" s="29" customFormat="1" ht="15.75" thickBot="1">
      <c r="A9" s="43" t="s">
        <v>11</v>
      </c>
      <c r="B9" s="44"/>
      <c r="C9" s="44"/>
      <c r="D9" s="45"/>
      <c r="E9" s="46"/>
      <c r="F9" s="46"/>
      <c r="G9" s="46"/>
      <c r="H9" s="46"/>
      <c r="I9" s="47"/>
      <c r="J9" s="45">
        <v>2.6</v>
      </c>
      <c r="K9" s="46">
        <v>2.73</v>
      </c>
      <c r="L9" s="46">
        <v>2.87</v>
      </c>
      <c r="M9" s="46">
        <v>3</v>
      </c>
      <c r="N9" s="46">
        <v>3.3</v>
      </c>
      <c r="O9" s="49">
        <v>3.9</v>
      </c>
      <c r="P9" s="45"/>
      <c r="Q9" s="46"/>
      <c r="R9" s="46"/>
      <c r="S9" s="46"/>
      <c r="T9" s="46"/>
      <c r="U9" s="47"/>
    </row>
    <row r="10" spans="1:21" s="3" customFormat="1" ht="15.75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s="3" customFormat="1" ht="15">
      <c r="A11" s="5" t="s">
        <v>0</v>
      </c>
      <c r="B11" s="6"/>
      <c r="C11" s="6"/>
      <c r="D11" s="10"/>
      <c r="E11" s="8"/>
      <c r="F11" s="51" t="s">
        <v>12</v>
      </c>
      <c r="G11" s="8"/>
      <c r="H11" s="8"/>
      <c r="I11" s="9"/>
      <c r="J11" s="162" t="s">
        <v>13</v>
      </c>
      <c r="K11" s="163"/>
      <c r="L11" s="163"/>
      <c r="M11" s="163"/>
      <c r="N11" s="163"/>
      <c r="O11" s="164"/>
      <c r="P11" s="162" t="s">
        <v>14</v>
      </c>
      <c r="Q11" s="163"/>
      <c r="R11" s="163"/>
      <c r="S11" s="163"/>
      <c r="T11" s="163"/>
      <c r="U11" s="164"/>
    </row>
    <row r="12" spans="1:21" s="3" customFormat="1" ht="15.75" thickBot="1">
      <c r="A12" s="11" t="s">
        <v>3</v>
      </c>
      <c r="B12" s="12"/>
      <c r="C12" s="12"/>
      <c r="D12" s="52">
        <v>300</v>
      </c>
      <c r="E12" s="17">
        <v>400</v>
      </c>
      <c r="F12" s="17">
        <v>500</v>
      </c>
      <c r="G12" s="17">
        <v>600</v>
      </c>
      <c r="H12" s="14">
        <v>700</v>
      </c>
      <c r="I12" s="19">
        <v>900</v>
      </c>
      <c r="J12" s="52">
        <v>300</v>
      </c>
      <c r="K12" s="17">
        <v>400</v>
      </c>
      <c r="L12" s="17">
        <v>500</v>
      </c>
      <c r="M12" s="17">
        <v>600</v>
      </c>
      <c r="N12" s="14">
        <v>700</v>
      </c>
      <c r="O12" s="19">
        <v>900</v>
      </c>
      <c r="P12" s="52">
        <v>300</v>
      </c>
      <c r="Q12" s="17">
        <v>400</v>
      </c>
      <c r="R12" s="17">
        <v>500</v>
      </c>
      <c r="S12" s="17">
        <v>600</v>
      </c>
      <c r="T12" s="14">
        <v>700</v>
      </c>
      <c r="U12" s="19">
        <v>900</v>
      </c>
    </row>
    <row r="13" spans="1:21" s="29" customFormat="1" ht="15">
      <c r="A13" s="20" t="s">
        <v>4</v>
      </c>
      <c r="B13" s="21" t="s">
        <v>5</v>
      </c>
      <c r="C13" s="21"/>
      <c r="D13" s="22">
        <v>786</v>
      </c>
      <c r="E13" s="23">
        <v>1004</v>
      </c>
      <c r="F13" s="23">
        <v>1206</v>
      </c>
      <c r="G13" s="23">
        <v>1395</v>
      </c>
      <c r="H13" s="23">
        <v>1570</v>
      </c>
      <c r="I13" s="24">
        <v>1886</v>
      </c>
      <c r="J13" s="22">
        <v>983</v>
      </c>
      <c r="K13" s="23">
        <v>1259</v>
      </c>
      <c r="L13" s="23">
        <v>1513</v>
      </c>
      <c r="M13" s="23">
        <v>1747</v>
      </c>
      <c r="N13" s="23">
        <v>1963</v>
      </c>
      <c r="O13" s="24">
        <v>2343</v>
      </c>
      <c r="P13" s="22">
        <v>1398</v>
      </c>
      <c r="Q13" s="23">
        <v>1791</v>
      </c>
      <c r="R13" s="23">
        <v>2153</v>
      </c>
      <c r="S13" s="23">
        <v>2484</v>
      </c>
      <c r="T13" s="23">
        <v>2788</v>
      </c>
      <c r="U13" s="24">
        <v>3316</v>
      </c>
    </row>
    <row r="14" spans="1:21" s="29" customFormat="1" ht="15">
      <c r="A14" s="20" t="s">
        <v>7</v>
      </c>
      <c r="B14" s="21"/>
      <c r="C14" s="21"/>
      <c r="D14" s="30">
        <v>1.3169</v>
      </c>
      <c r="E14" s="31">
        <v>1.3215</v>
      </c>
      <c r="F14" s="31">
        <v>1.3262</v>
      </c>
      <c r="G14" s="31">
        <v>1.3308</v>
      </c>
      <c r="H14" s="31">
        <v>1.3423</v>
      </c>
      <c r="I14" s="32">
        <v>1.3654</v>
      </c>
      <c r="J14" s="30">
        <v>1.3128</v>
      </c>
      <c r="K14" s="31">
        <v>1.3237</v>
      </c>
      <c r="L14" s="31">
        <v>1.3347</v>
      </c>
      <c r="M14" s="31">
        <v>1.3456</v>
      </c>
      <c r="N14" s="31">
        <v>1.3455</v>
      </c>
      <c r="O14" s="32">
        <v>1.3452</v>
      </c>
      <c r="P14" s="30">
        <v>1.3029</v>
      </c>
      <c r="Q14" s="31">
        <v>1.3099</v>
      </c>
      <c r="R14" s="31">
        <v>1.3168</v>
      </c>
      <c r="S14" s="31">
        <v>1.3238</v>
      </c>
      <c r="T14" s="31">
        <v>1.3282</v>
      </c>
      <c r="U14" s="32">
        <v>1.337</v>
      </c>
    </row>
    <row r="15" spans="1:21" s="29" customFormat="1" ht="15" hidden="1">
      <c r="A15" s="35" t="s">
        <v>9</v>
      </c>
      <c r="B15" s="36"/>
      <c r="C15" s="36"/>
      <c r="D15" s="30"/>
      <c r="E15" s="31"/>
      <c r="F15" s="31"/>
      <c r="G15" s="31"/>
      <c r="H15" s="31"/>
      <c r="I15" s="32"/>
      <c r="J15" s="30"/>
      <c r="K15" s="31"/>
      <c r="L15" s="31"/>
      <c r="M15" s="31"/>
      <c r="N15" s="31"/>
      <c r="O15" s="32"/>
      <c r="P15" s="30"/>
      <c r="Q15" s="31"/>
      <c r="R15" s="31"/>
      <c r="S15" s="31"/>
      <c r="T15" s="31"/>
      <c r="U15" s="32"/>
    </row>
    <row r="16" spans="1:21" s="29" customFormat="1" ht="15">
      <c r="A16" s="37" t="s">
        <v>10</v>
      </c>
      <c r="B16" s="36"/>
      <c r="C16" s="36"/>
      <c r="D16" s="38">
        <v>14.48</v>
      </c>
      <c r="E16" s="39">
        <v>20</v>
      </c>
      <c r="F16" s="39">
        <v>24.31</v>
      </c>
      <c r="G16" s="39">
        <v>29.77</v>
      </c>
      <c r="H16" s="39">
        <v>33.03</v>
      </c>
      <c r="I16" s="40">
        <v>42.56</v>
      </c>
      <c r="J16" s="38">
        <v>15.17</v>
      </c>
      <c r="K16" s="39">
        <v>21.33</v>
      </c>
      <c r="L16" s="39">
        <v>26.3</v>
      </c>
      <c r="M16" s="39">
        <v>32.4</v>
      </c>
      <c r="N16" s="39">
        <v>36.42</v>
      </c>
      <c r="O16" s="40">
        <v>47.31</v>
      </c>
      <c r="P16" s="38">
        <v>22.57</v>
      </c>
      <c r="Q16" s="39">
        <v>31.7</v>
      </c>
      <c r="R16" s="39">
        <v>39.15</v>
      </c>
      <c r="S16" s="39">
        <v>54.28</v>
      </c>
      <c r="T16" s="39">
        <v>70.56</v>
      </c>
      <c r="U16" s="40">
        <v>73.39280000000001</v>
      </c>
    </row>
    <row r="17" spans="1:21" s="29" customFormat="1" ht="15.75" thickBot="1">
      <c r="A17" s="43" t="s">
        <v>11</v>
      </c>
      <c r="B17" s="44"/>
      <c r="C17" s="44"/>
      <c r="D17" s="45">
        <v>3.5</v>
      </c>
      <c r="E17" s="46">
        <v>4.27</v>
      </c>
      <c r="F17" s="46">
        <v>5.03</v>
      </c>
      <c r="G17" s="46">
        <v>5.8</v>
      </c>
      <c r="H17" s="46">
        <v>6.37</v>
      </c>
      <c r="I17" s="47">
        <v>7.5</v>
      </c>
      <c r="J17" s="45">
        <v>3.5</v>
      </c>
      <c r="K17" s="46">
        <v>4.27</v>
      </c>
      <c r="L17" s="46">
        <v>5.03</v>
      </c>
      <c r="M17" s="46">
        <v>5.8</v>
      </c>
      <c r="N17" s="46">
        <v>6.37</v>
      </c>
      <c r="O17" s="47">
        <v>7.5</v>
      </c>
      <c r="P17" s="45">
        <v>5.2</v>
      </c>
      <c r="Q17" s="46">
        <v>6.39</v>
      </c>
      <c r="R17" s="46">
        <v>7.59</v>
      </c>
      <c r="S17" s="46">
        <v>8.78</v>
      </c>
      <c r="T17" s="46">
        <v>9.69</v>
      </c>
      <c r="U17" s="47">
        <v>11.5</v>
      </c>
    </row>
    <row r="18" spans="1:21" s="3" customFormat="1" ht="16.5" thickBot="1">
      <c r="A18" s="53"/>
      <c r="B18" s="54"/>
      <c r="C18" s="54"/>
      <c r="D18" s="55"/>
      <c r="E18" s="55"/>
      <c r="F18" s="55"/>
      <c r="G18" s="56"/>
      <c r="H18" s="56"/>
      <c r="I18" s="56"/>
      <c r="J18" s="55"/>
      <c r="K18" s="55"/>
      <c r="L18" s="55"/>
      <c r="M18" s="55"/>
      <c r="N18" s="55"/>
      <c r="O18" s="56"/>
      <c r="P18" s="55"/>
      <c r="Q18" s="55"/>
      <c r="R18" s="55"/>
      <c r="S18" s="55"/>
      <c r="T18" s="55"/>
      <c r="U18" s="55"/>
    </row>
    <row r="19" spans="1:21" s="3" customFormat="1" ht="15.75" thickBot="1">
      <c r="A19" s="156" t="s">
        <v>15</v>
      </c>
      <c r="B19" s="157"/>
      <c r="C19" s="158"/>
      <c r="D19" s="57"/>
      <c r="E19" s="57"/>
      <c r="F19" s="57"/>
      <c r="G19" s="57"/>
      <c r="H19" s="57"/>
      <c r="I19" s="133"/>
      <c r="J19" s="130"/>
      <c r="K19" s="130"/>
      <c r="L19" s="130"/>
      <c r="M19" s="130"/>
      <c r="N19" s="130"/>
      <c r="O19" s="130"/>
      <c r="P19" s="133"/>
      <c r="Q19" s="57"/>
      <c r="R19" s="57"/>
      <c r="S19" s="57"/>
      <c r="T19" s="57"/>
      <c r="U19" s="57"/>
    </row>
    <row r="20" spans="1:21" s="3" customFormat="1" ht="15">
      <c r="A20" s="58" t="s">
        <v>16</v>
      </c>
      <c r="B20" s="59">
        <v>90</v>
      </c>
      <c r="C20" s="60" t="s">
        <v>17</v>
      </c>
      <c r="D20" s="57"/>
      <c r="E20" s="57"/>
      <c r="F20" s="57"/>
      <c r="G20" s="57"/>
      <c r="H20" s="57"/>
      <c r="I20" s="133"/>
      <c r="J20" s="131"/>
      <c r="K20" s="131"/>
      <c r="L20" s="131"/>
      <c r="M20" s="131"/>
      <c r="N20" s="131"/>
      <c r="O20" s="131"/>
      <c r="P20" s="133"/>
      <c r="Q20" s="57"/>
      <c r="R20" s="57"/>
      <c r="S20" s="57"/>
      <c r="T20" s="57"/>
      <c r="U20" s="57"/>
    </row>
    <row r="21" spans="1:21" s="3" customFormat="1" ht="15">
      <c r="A21" s="61" t="s">
        <v>18</v>
      </c>
      <c r="B21" s="62">
        <v>70</v>
      </c>
      <c r="C21" s="63" t="s">
        <v>17</v>
      </c>
      <c r="D21" s="57"/>
      <c r="E21" s="57"/>
      <c r="F21" s="57"/>
      <c r="G21" s="57"/>
      <c r="H21" s="57"/>
      <c r="I21" s="133"/>
      <c r="J21" s="131"/>
      <c r="K21" s="131"/>
      <c r="L21" s="131"/>
      <c r="M21" s="131"/>
      <c r="N21" s="131"/>
      <c r="O21" s="131"/>
      <c r="P21" s="133"/>
      <c r="Q21" s="57"/>
      <c r="R21" s="57"/>
      <c r="S21" s="57"/>
      <c r="T21" s="57"/>
      <c r="U21" s="57"/>
    </row>
    <row r="22" spans="1:16" s="3" customFormat="1" ht="15">
      <c r="A22" s="64" t="s">
        <v>19</v>
      </c>
      <c r="B22" s="65">
        <v>20</v>
      </c>
      <c r="C22" s="66" t="s">
        <v>17</v>
      </c>
      <c r="I22" s="71"/>
      <c r="J22" s="132"/>
      <c r="K22" s="132"/>
      <c r="L22" s="132"/>
      <c r="M22" s="132"/>
      <c r="N22" s="132"/>
      <c r="O22" s="132"/>
      <c r="P22" s="71"/>
    </row>
    <row r="23" spans="1:16" s="3" customFormat="1" ht="15.75" hidden="1" thickBot="1">
      <c r="A23" s="67" t="s">
        <v>20</v>
      </c>
      <c r="B23" s="68">
        <f>(B20+B21)/2-B22</f>
        <v>60</v>
      </c>
      <c r="C23" s="69" t="s">
        <v>17</v>
      </c>
      <c r="I23" s="71"/>
      <c r="J23" s="71"/>
      <c r="K23" s="71"/>
      <c r="L23" s="71"/>
      <c r="M23" s="71"/>
      <c r="N23" s="71"/>
      <c r="O23" s="71"/>
      <c r="P23" s="71"/>
    </row>
    <row r="24" spans="1:3" s="71" customFormat="1" ht="15" hidden="1">
      <c r="A24" s="70" t="s">
        <v>21</v>
      </c>
      <c r="B24">
        <v>50</v>
      </c>
      <c r="C24" s="70" t="s">
        <v>22</v>
      </c>
    </row>
    <row r="25" spans="1:3" s="71" customFormat="1" ht="15">
      <c r="A25" s="70"/>
      <c r="B25" s="72"/>
      <c r="C25" s="70"/>
    </row>
    <row r="26" spans="2:23" s="3" customFormat="1" ht="16.5" thickBot="1">
      <c r="B26" s="73"/>
      <c r="C26" s="73"/>
      <c r="D26" s="73"/>
      <c r="E26" s="73"/>
      <c r="F26" s="73">
        <f>B20</f>
        <v>90</v>
      </c>
      <c r="G26" s="73">
        <f>B21</f>
        <v>70</v>
      </c>
      <c r="H26" s="73">
        <f>B22</f>
        <v>20</v>
      </c>
      <c r="I26" s="73" t="s">
        <v>23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W26" s="1"/>
    </row>
    <row r="27" spans="2:23" s="3" customFormat="1" ht="15.75" customHeight="1">
      <c r="B27" s="143" t="s">
        <v>0</v>
      </c>
      <c r="C27" s="148"/>
      <c r="D27" s="143" t="s">
        <v>24</v>
      </c>
      <c r="E27" s="149"/>
      <c r="F27" s="149"/>
      <c r="G27" s="149"/>
      <c r="H27" s="149"/>
      <c r="I27" s="148"/>
      <c r="J27" s="143" t="s">
        <v>1</v>
      </c>
      <c r="K27" s="149"/>
      <c r="L27" s="149"/>
      <c r="M27" s="149"/>
      <c r="N27" s="149"/>
      <c r="O27" s="148"/>
      <c r="P27" s="143" t="s">
        <v>25</v>
      </c>
      <c r="Q27" s="149"/>
      <c r="R27" s="149"/>
      <c r="S27" s="149"/>
      <c r="T27" s="149"/>
      <c r="U27" s="148"/>
      <c r="W27" s="1"/>
    </row>
    <row r="28" spans="1:23" s="3" customFormat="1" ht="16.5" thickBot="1">
      <c r="A28" s="76"/>
      <c r="B28" s="146" t="s">
        <v>3</v>
      </c>
      <c r="C28" s="147"/>
      <c r="D28" s="77">
        <v>300</v>
      </c>
      <c r="E28" s="78">
        <v>400</v>
      </c>
      <c r="F28" s="78">
        <v>500</v>
      </c>
      <c r="G28" s="78">
        <v>600</v>
      </c>
      <c r="H28" s="78">
        <v>700</v>
      </c>
      <c r="I28" s="79">
        <v>900</v>
      </c>
      <c r="J28" s="77">
        <v>300</v>
      </c>
      <c r="K28" s="78">
        <v>400</v>
      </c>
      <c r="L28" s="78">
        <v>500</v>
      </c>
      <c r="M28" s="78">
        <v>600</v>
      </c>
      <c r="N28" s="78">
        <v>700</v>
      </c>
      <c r="O28" s="79">
        <v>900</v>
      </c>
      <c r="P28" s="77">
        <v>300</v>
      </c>
      <c r="Q28" s="78">
        <v>400</v>
      </c>
      <c r="R28" s="78">
        <v>500</v>
      </c>
      <c r="S28" s="78">
        <v>600</v>
      </c>
      <c r="T28" s="78">
        <v>700</v>
      </c>
      <c r="U28" s="79">
        <v>900</v>
      </c>
      <c r="W28" s="1"/>
    </row>
    <row r="29" spans="1:23" s="3" customFormat="1" ht="15" customHeight="1" hidden="1">
      <c r="A29" s="138" t="s">
        <v>26</v>
      </c>
      <c r="B29" s="152">
        <v>300</v>
      </c>
      <c r="C29" s="153"/>
      <c r="D29" s="81">
        <f>(($B$23/50)^D$6)*(D$5/1000*$B29)</f>
        <v>0</v>
      </c>
      <c r="E29" s="82">
        <f>(($B$23/50)^E$6)*(E$5/1000*$B29)</f>
        <v>0</v>
      </c>
      <c r="F29" s="82">
        <f>(($B$23/50)^F$6)*(F$5/1000*$B29)</f>
        <v>0</v>
      </c>
      <c r="G29" s="82">
        <f>(($B$23/50)^G$6)*(G$5/1000*$B29)</f>
        <v>0</v>
      </c>
      <c r="H29" s="82"/>
      <c r="I29" s="83">
        <f>(($B$23/50)^I$6)*(I$5/1000*$B29)</f>
        <v>0</v>
      </c>
      <c r="J29" s="81">
        <f>(($B$23/50)^J$6)*(J$5/1000*$B29)</f>
        <v>203.2441758501901</v>
      </c>
      <c r="K29" s="82">
        <f>(($B$23/50)^K$6)*(K$5/1000*$B29)</f>
        <v>267.49740359552015</v>
      </c>
      <c r="L29" s="82">
        <f>(($B$23/50)^L$6)*(L$5/1000*$B29)</f>
        <v>328.0418473729653</v>
      </c>
      <c r="M29" s="82">
        <f>(($B$23/50)^M$6)*(M$5/1000*$B29)</f>
        <v>385.23930957480735</v>
      </c>
      <c r="N29" s="82"/>
      <c r="O29" s="83">
        <f>(($B$23/50)^O$6)*(O$5/1000*$B29)</f>
        <v>532.910704384595</v>
      </c>
      <c r="P29" s="81">
        <f>(($B$23/50)^P$6)*(P$5/1000*$B29)</f>
        <v>0</v>
      </c>
      <c r="Q29" s="82">
        <f>(($B$23/50)^Q$6)*(Q$5/1000*$B29)</f>
        <v>0</v>
      </c>
      <c r="R29" s="82">
        <f>(($B$23/50)^R$6)*(R$5/1000*$B29)</f>
        <v>0</v>
      </c>
      <c r="S29" s="82">
        <f>(($B$23/50)^S$6)*(S$5/1000*$B29)</f>
        <v>0</v>
      </c>
      <c r="T29" s="82"/>
      <c r="U29" s="83">
        <f>(($B$23/50)^U$6)*(U$5/1000*$B29)</f>
        <v>0</v>
      </c>
      <c r="V29" s="138" t="s">
        <v>26</v>
      </c>
      <c r="W29" s="1"/>
    </row>
    <row r="30" spans="1:23" s="3" customFormat="1" ht="15.75">
      <c r="A30" s="139"/>
      <c r="B30" s="150">
        <v>400</v>
      </c>
      <c r="C30" s="151"/>
      <c r="D30" s="85">
        <f aca="true" t="shared" si="0" ref="D30:D49">$D$5*(($B$23/$B$24)^$D$6)*$B30/1000</f>
        <v>0</v>
      </c>
      <c r="E30" s="86">
        <f aca="true" t="shared" si="1" ref="E30:E49">$E$5*(($B$23/$B$24)^$E$6)*$B30/1000</f>
        <v>0</v>
      </c>
      <c r="F30" s="86">
        <f aca="true" t="shared" si="2" ref="F30:F49">$F$5*(($B$23/$B$24)^$F$6)*$B30/1000</f>
        <v>0</v>
      </c>
      <c r="G30" s="86">
        <f aca="true" t="shared" si="3" ref="G30:G49">$G$5*(($B$23/$B$24)^$G$6)*$B30/1000</f>
        <v>0</v>
      </c>
      <c r="H30" s="86">
        <f aca="true" t="shared" si="4" ref="H30:H49">$H$5*(($B$23/$B$24)^$H$6)*$B30/1000</f>
        <v>0</v>
      </c>
      <c r="I30" s="87">
        <f aca="true" t="shared" si="5" ref="I30:I49">$I$5*(($B$23/$B$24)^$I$6)*$B30/1000</f>
        <v>0</v>
      </c>
      <c r="J30" s="85">
        <v>0</v>
      </c>
      <c r="K30" s="86">
        <f aca="true" t="shared" si="6" ref="K30:K49">$K$5*(($B$23/$B$24)^$K$6)*$B30/1000</f>
        <v>356.66320479402685</v>
      </c>
      <c r="L30" s="86">
        <f aca="true" t="shared" si="7" ref="L30:L47">$L$5*(($B$23/$B$24)^$L$6)*$B30/1000</f>
        <v>437.3891298306205</v>
      </c>
      <c r="M30" s="86">
        <f aca="true" t="shared" si="8" ref="M30:M46">$M$5*(($B$23/$B$24)^$M$6)*$B30/1000</f>
        <v>513.6524127664098</v>
      </c>
      <c r="N30" s="86">
        <f>$N$5*(($B$23/$B$24)^$N$6)*$B30/1000</f>
        <v>584.1601779115516</v>
      </c>
      <c r="O30" s="87">
        <f>$O$5*(($B$23/$B$24)^$O$6)*$B30/1000</f>
        <v>710.5476058461268</v>
      </c>
      <c r="P30" s="85">
        <f aca="true" t="shared" si="9" ref="P30:P49">$P$5*(($B$23/$B$24)^$P$6)*$B30/1000</f>
        <v>0</v>
      </c>
      <c r="Q30" s="86">
        <f aca="true" t="shared" si="10" ref="Q30:Q49">$Q$5*(($B$23/$B$24)^$Q$6)*$B30/1000</f>
        <v>0</v>
      </c>
      <c r="R30" s="86">
        <f aca="true" t="shared" si="11" ref="R30:R49">$R$5*(($B$23/$B$24)^$R$6)*$B30/1000</f>
        <v>0</v>
      </c>
      <c r="S30" s="86">
        <f aca="true" t="shared" si="12" ref="S30:S49">$S$5*(($B$23/$B$24)^$S$6)*$B30/1000</f>
        <v>0</v>
      </c>
      <c r="T30" s="86">
        <f aca="true" t="shared" si="13" ref="T30:T49">$T$5*(($B$23/$B$24)^$T$6)*$B30/1000</f>
        <v>0</v>
      </c>
      <c r="U30" s="87">
        <f aca="true" t="shared" si="14" ref="U30:U49">$U$5*(($B$23/$B$24)^$U$6)*$B30/1000</f>
        <v>0</v>
      </c>
      <c r="V30" s="139"/>
      <c r="W30" s="1"/>
    </row>
    <row r="31" spans="1:23" s="3" customFormat="1" ht="15.75">
      <c r="A31" s="139"/>
      <c r="B31" s="150">
        <v>500</v>
      </c>
      <c r="C31" s="151"/>
      <c r="D31" s="85">
        <f t="shared" si="0"/>
        <v>0</v>
      </c>
      <c r="E31" s="86">
        <f t="shared" si="1"/>
        <v>0</v>
      </c>
      <c r="F31" s="86">
        <f t="shared" si="2"/>
        <v>0</v>
      </c>
      <c r="G31" s="86">
        <f t="shared" si="3"/>
        <v>0</v>
      </c>
      <c r="H31" s="86">
        <f t="shared" si="4"/>
        <v>0</v>
      </c>
      <c r="I31" s="87">
        <f t="shared" si="5"/>
        <v>0</v>
      </c>
      <c r="J31" s="85">
        <f>$J$5*(($B$23/$B$24)^$J$6)*$B31/1000</f>
        <v>338.7402930836501</v>
      </c>
      <c r="K31" s="86">
        <f t="shared" si="6"/>
        <v>445.82900599253355</v>
      </c>
      <c r="L31" s="86">
        <f t="shared" si="7"/>
        <v>546.7364122882756</v>
      </c>
      <c r="M31" s="86">
        <f t="shared" si="8"/>
        <v>642.0655159580123</v>
      </c>
      <c r="N31" s="86">
        <f>$N$5*(($B$23/$B$24)^$N$6)*$B31/1000</f>
        <v>730.2002223894397</v>
      </c>
      <c r="O31" s="87">
        <f>$O$5*(($B$23/$B$24)^$O$6)*$B31/1000</f>
        <v>888.1845073076585</v>
      </c>
      <c r="P31" s="85">
        <f t="shared" si="9"/>
        <v>0</v>
      </c>
      <c r="Q31" s="86">
        <f t="shared" si="10"/>
        <v>0</v>
      </c>
      <c r="R31" s="86">
        <f t="shared" si="11"/>
        <v>0</v>
      </c>
      <c r="S31" s="86">
        <f t="shared" si="12"/>
        <v>0</v>
      </c>
      <c r="T31" s="86">
        <f t="shared" si="13"/>
        <v>0</v>
      </c>
      <c r="U31" s="87">
        <f t="shared" si="14"/>
        <v>0</v>
      </c>
      <c r="V31" s="139"/>
      <c r="W31" s="1"/>
    </row>
    <row r="32" spans="1:23" s="3" customFormat="1" ht="15.75">
      <c r="A32" s="139"/>
      <c r="B32" s="150">
        <v>600</v>
      </c>
      <c r="C32" s="151"/>
      <c r="D32" s="85">
        <f t="shared" si="0"/>
        <v>0</v>
      </c>
      <c r="E32" s="86">
        <f t="shared" si="1"/>
        <v>0</v>
      </c>
      <c r="F32" s="86">
        <f t="shared" si="2"/>
        <v>0</v>
      </c>
      <c r="G32" s="86">
        <f t="shared" si="3"/>
        <v>0</v>
      </c>
      <c r="H32" s="86">
        <f t="shared" si="4"/>
        <v>0</v>
      </c>
      <c r="I32" s="87">
        <f t="shared" si="5"/>
        <v>0</v>
      </c>
      <c r="J32" s="85">
        <v>0</v>
      </c>
      <c r="K32" s="86">
        <f t="shared" si="6"/>
        <v>534.9948071910402</v>
      </c>
      <c r="L32" s="86">
        <f t="shared" si="7"/>
        <v>656.0836947459308</v>
      </c>
      <c r="M32" s="86">
        <f t="shared" si="8"/>
        <v>770.4786191496147</v>
      </c>
      <c r="N32" s="86">
        <f>$N$5*(($B$23/$B$24)^$N$6)*$B32/1000</f>
        <v>876.2402668673276</v>
      </c>
      <c r="O32" s="87">
        <f>$O$5*(($B$23/$B$24)^$O$6)*$B32/1000</f>
        <v>1065.8214087691902</v>
      </c>
      <c r="P32" s="85">
        <f t="shared" si="9"/>
        <v>0</v>
      </c>
      <c r="Q32" s="86">
        <f t="shared" si="10"/>
        <v>0</v>
      </c>
      <c r="R32" s="86">
        <f t="shared" si="11"/>
        <v>0</v>
      </c>
      <c r="S32" s="86">
        <f t="shared" si="12"/>
        <v>0</v>
      </c>
      <c r="T32" s="86">
        <f t="shared" si="13"/>
        <v>0</v>
      </c>
      <c r="U32" s="87">
        <f t="shared" si="14"/>
        <v>0</v>
      </c>
      <c r="V32" s="139"/>
      <c r="W32" s="1"/>
    </row>
    <row r="33" spans="1:23" s="3" customFormat="1" ht="15.75">
      <c r="A33" s="139"/>
      <c r="B33" s="150">
        <v>700</v>
      </c>
      <c r="C33" s="151"/>
      <c r="D33" s="85">
        <f t="shared" si="0"/>
        <v>0</v>
      </c>
      <c r="E33" s="86">
        <f t="shared" si="1"/>
        <v>0</v>
      </c>
      <c r="F33" s="86">
        <f t="shared" si="2"/>
        <v>0</v>
      </c>
      <c r="G33" s="86">
        <f t="shared" si="3"/>
        <v>0</v>
      </c>
      <c r="H33" s="86">
        <f t="shared" si="4"/>
        <v>0</v>
      </c>
      <c r="I33" s="87">
        <f t="shared" si="5"/>
        <v>0</v>
      </c>
      <c r="J33" s="85">
        <v>0</v>
      </c>
      <c r="K33" s="86">
        <f t="shared" si="6"/>
        <v>624.160608389547</v>
      </c>
      <c r="L33" s="86">
        <v>0</v>
      </c>
      <c r="M33" s="86">
        <f t="shared" si="8"/>
        <v>898.8917223412172</v>
      </c>
      <c r="N33" s="86">
        <v>0</v>
      </c>
      <c r="O33" s="87">
        <v>0</v>
      </c>
      <c r="P33" s="85">
        <f t="shared" si="9"/>
        <v>0</v>
      </c>
      <c r="Q33" s="86">
        <f t="shared" si="10"/>
        <v>0</v>
      </c>
      <c r="R33" s="86">
        <f t="shared" si="11"/>
        <v>0</v>
      </c>
      <c r="S33" s="86">
        <f t="shared" si="12"/>
        <v>0</v>
      </c>
      <c r="T33" s="86">
        <f t="shared" si="13"/>
        <v>0</v>
      </c>
      <c r="U33" s="87">
        <f t="shared" si="14"/>
        <v>0</v>
      </c>
      <c r="V33" s="139"/>
      <c r="W33" s="1"/>
    </row>
    <row r="34" spans="1:23" s="3" customFormat="1" ht="15.75">
      <c r="A34" s="139"/>
      <c r="B34" s="150">
        <v>800</v>
      </c>
      <c r="C34" s="151"/>
      <c r="D34" s="85">
        <f t="shared" si="0"/>
        <v>0</v>
      </c>
      <c r="E34" s="86">
        <f t="shared" si="1"/>
        <v>0</v>
      </c>
      <c r="F34" s="86">
        <f t="shared" si="2"/>
        <v>0</v>
      </c>
      <c r="G34" s="86">
        <f t="shared" si="3"/>
        <v>0</v>
      </c>
      <c r="H34" s="86">
        <f t="shared" si="4"/>
        <v>0</v>
      </c>
      <c r="I34" s="87">
        <f t="shared" si="5"/>
        <v>0</v>
      </c>
      <c r="J34" s="85">
        <v>0</v>
      </c>
      <c r="K34" s="86">
        <f t="shared" si="6"/>
        <v>713.3264095880537</v>
      </c>
      <c r="L34" s="86">
        <f t="shared" si="7"/>
        <v>874.778259661241</v>
      </c>
      <c r="M34" s="86">
        <f t="shared" si="8"/>
        <v>1027.3048255328197</v>
      </c>
      <c r="N34" s="86">
        <f>$N$5*(($B$23/$B$24)^$N$6)*$B34/1000</f>
        <v>1168.3203558231032</v>
      </c>
      <c r="O34" s="87">
        <f>$O$5*(($B$23/$B$24)^$O$6)*$B34/1000</f>
        <v>1421.0952116922535</v>
      </c>
      <c r="P34" s="85">
        <f t="shared" si="9"/>
        <v>0</v>
      </c>
      <c r="Q34" s="86">
        <f t="shared" si="10"/>
        <v>0</v>
      </c>
      <c r="R34" s="86">
        <f t="shared" si="11"/>
        <v>0</v>
      </c>
      <c r="S34" s="86">
        <f t="shared" si="12"/>
        <v>0</v>
      </c>
      <c r="T34" s="86">
        <f t="shared" si="13"/>
        <v>0</v>
      </c>
      <c r="U34" s="87">
        <f t="shared" si="14"/>
        <v>0</v>
      </c>
      <c r="V34" s="139"/>
      <c r="W34" s="1"/>
    </row>
    <row r="35" spans="1:23" s="3" customFormat="1" ht="15.75">
      <c r="A35" s="139"/>
      <c r="B35" s="150">
        <v>900</v>
      </c>
      <c r="C35" s="151"/>
      <c r="D35" s="85">
        <f t="shared" si="0"/>
        <v>0</v>
      </c>
      <c r="E35" s="86">
        <f t="shared" si="1"/>
        <v>0</v>
      </c>
      <c r="F35" s="86">
        <f t="shared" si="2"/>
        <v>0</v>
      </c>
      <c r="G35" s="86">
        <f t="shared" si="3"/>
        <v>0</v>
      </c>
      <c r="H35" s="86">
        <f t="shared" si="4"/>
        <v>0</v>
      </c>
      <c r="I35" s="87">
        <f t="shared" si="5"/>
        <v>0</v>
      </c>
      <c r="J35" s="85">
        <v>0</v>
      </c>
      <c r="K35" s="86">
        <f t="shared" si="6"/>
        <v>802.4922107865605</v>
      </c>
      <c r="L35" s="86">
        <v>0</v>
      </c>
      <c r="M35" s="86">
        <f t="shared" si="8"/>
        <v>1155.717928724422</v>
      </c>
      <c r="N35" s="86">
        <v>0</v>
      </c>
      <c r="O35" s="87">
        <v>0</v>
      </c>
      <c r="P35" s="85">
        <f t="shared" si="9"/>
        <v>0</v>
      </c>
      <c r="Q35" s="86">
        <f t="shared" si="10"/>
        <v>0</v>
      </c>
      <c r="R35" s="86">
        <f t="shared" si="11"/>
        <v>0</v>
      </c>
      <c r="S35" s="86">
        <f t="shared" si="12"/>
        <v>0</v>
      </c>
      <c r="T35" s="86">
        <f t="shared" si="13"/>
        <v>0</v>
      </c>
      <c r="U35" s="87">
        <f t="shared" si="14"/>
        <v>0</v>
      </c>
      <c r="V35" s="139"/>
      <c r="W35" s="1"/>
    </row>
    <row r="36" spans="1:23" s="3" customFormat="1" ht="15.75">
      <c r="A36" s="139"/>
      <c r="B36" s="150">
        <v>1000</v>
      </c>
      <c r="C36" s="151"/>
      <c r="D36" s="85">
        <f t="shared" si="0"/>
        <v>0</v>
      </c>
      <c r="E36" s="86">
        <f t="shared" si="1"/>
        <v>0</v>
      </c>
      <c r="F36" s="86">
        <f t="shared" si="2"/>
        <v>0</v>
      </c>
      <c r="G36" s="86">
        <f t="shared" si="3"/>
        <v>0</v>
      </c>
      <c r="H36" s="86">
        <f t="shared" si="4"/>
        <v>0</v>
      </c>
      <c r="I36" s="87">
        <f t="shared" si="5"/>
        <v>0</v>
      </c>
      <c r="J36" s="85">
        <v>0</v>
      </c>
      <c r="K36" s="86">
        <f t="shared" si="6"/>
        <v>891.6580119850671</v>
      </c>
      <c r="L36" s="86">
        <f t="shared" si="7"/>
        <v>1093.4728245765511</v>
      </c>
      <c r="M36" s="86">
        <f t="shared" si="8"/>
        <v>1284.1310319160245</v>
      </c>
      <c r="N36" s="86">
        <f>$N$5*(($B$23/$B$24)^$N$6)*$B36/1000</f>
        <v>1460.4004447788793</v>
      </c>
      <c r="O36" s="87">
        <f>$O$5*(($B$23/$B$24)^$O$6)*$B36/1000</f>
        <v>1776.369014615317</v>
      </c>
      <c r="P36" s="85">
        <f t="shared" si="9"/>
        <v>0</v>
      </c>
      <c r="Q36" s="86">
        <f t="shared" si="10"/>
        <v>0</v>
      </c>
      <c r="R36" s="86">
        <f t="shared" si="11"/>
        <v>0</v>
      </c>
      <c r="S36" s="86">
        <f t="shared" si="12"/>
        <v>0</v>
      </c>
      <c r="T36" s="86">
        <f t="shared" si="13"/>
        <v>0</v>
      </c>
      <c r="U36" s="87">
        <f t="shared" si="14"/>
        <v>0</v>
      </c>
      <c r="V36" s="139"/>
      <c r="W36" s="1"/>
    </row>
    <row r="37" spans="1:23" s="3" customFormat="1" ht="15.75">
      <c r="A37" s="139"/>
      <c r="B37" s="150">
        <v>1100</v>
      </c>
      <c r="C37" s="151"/>
      <c r="D37" s="85">
        <f t="shared" si="0"/>
        <v>0</v>
      </c>
      <c r="E37" s="86">
        <f t="shared" si="1"/>
        <v>0</v>
      </c>
      <c r="F37" s="86">
        <f t="shared" si="2"/>
        <v>0</v>
      </c>
      <c r="G37" s="86">
        <f t="shared" si="3"/>
        <v>0</v>
      </c>
      <c r="H37" s="86">
        <f t="shared" si="4"/>
        <v>0</v>
      </c>
      <c r="I37" s="87">
        <f t="shared" si="5"/>
        <v>0</v>
      </c>
      <c r="J37" s="85">
        <v>0</v>
      </c>
      <c r="K37" s="86">
        <v>0</v>
      </c>
      <c r="L37" s="86">
        <v>0</v>
      </c>
      <c r="M37" s="86">
        <v>0</v>
      </c>
      <c r="N37" s="86">
        <v>0</v>
      </c>
      <c r="O37" s="87">
        <v>0</v>
      </c>
      <c r="P37" s="85">
        <f t="shared" si="9"/>
        <v>0</v>
      </c>
      <c r="Q37" s="86">
        <f t="shared" si="10"/>
        <v>0</v>
      </c>
      <c r="R37" s="86">
        <f t="shared" si="11"/>
        <v>0</v>
      </c>
      <c r="S37" s="86">
        <f t="shared" si="12"/>
        <v>0</v>
      </c>
      <c r="T37" s="86">
        <f t="shared" si="13"/>
        <v>0</v>
      </c>
      <c r="U37" s="87">
        <f t="shared" si="14"/>
        <v>0</v>
      </c>
      <c r="V37" s="139"/>
      <c r="W37" s="1"/>
    </row>
    <row r="38" spans="1:23" s="3" customFormat="1" ht="15.75">
      <c r="A38" s="139"/>
      <c r="B38" s="150">
        <v>1200</v>
      </c>
      <c r="C38" s="151"/>
      <c r="D38" s="85">
        <f t="shared" si="0"/>
        <v>0</v>
      </c>
      <c r="E38" s="86">
        <f t="shared" si="1"/>
        <v>0</v>
      </c>
      <c r="F38" s="86">
        <f t="shared" si="2"/>
        <v>0</v>
      </c>
      <c r="G38" s="86">
        <f t="shared" si="3"/>
        <v>0</v>
      </c>
      <c r="H38" s="86">
        <f t="shared" si="4"/>
        <v>0</v>
      </c>
      <c r="I38" s="87">
        <f t="shared" si="5"/>
        <v>0</v>
      </c>
      <c r="J38" s="85">
        <f>$J$5*(($B$23/$B$24)^$J$6)*$B38/1000</f>
        <v>812.9767034007602</v>
      </c>
      <c r="K38" s="86">
        <f t="shared" si="6"/>
        <v>1069.9896143820804</v>
      </c>
      <c r="L38" s="86">
        <f t="shared" si="7"/>
        <v>1312.1673894918615</v>
      </c>
      <c r="M38" s="86">
        <f t="shared" si="8"/>
        <v>1540.9572382992294</v>
      </c>
      <c r="N38" s="86">
        <f>$N$5*(($B$23/$B$24)^$N$6)*$B38/1000</f>
        <v>1752.4805337346552</v>
      </c>
      <c r="O38" s="87">
        <v>0</v>
      </c>
      <c r="P38" s="85">
        <f t="shared" si="9"/>
        <v>0</v>
      </c>
      <c r="Q38" s="86">
        <f t="shared" si="10"/>
        <v>0</v>
      </c>
      <c r="R38" s="86">
        <f t="shared" si="11"/>
        <v>0</v>
      </c>
      <c r="S38" s="86">
        <f t="shared" si="12"/>
        <v>0</v>
      </c>
      <c r="T38" s="86">
        <f t="shared" si="13"/>
        <v>0</v>
      </c>
      <c r="U38" s="87">
        <f t="shared" si="14"/>
        <v>0</v>
      </c>
      <c r="V38" s="139"/>
      <c r="W38" s="1"/>
    </row>
    <row r="39" spans="1:23" s="3" customFormat="1" ht="15.75">
      <c r="A39" s="139"/>
      <c r="B39" s="150">
        <v>1300</v>
      </c>
      <c r="C39" s="151"/>
      <c r="D39" s="85">
        <f t="shared" si="0"/>
        <v>0</v>
      </c>
      <c r="E39" s="86">
        <f t="shared" si="1"/>
        <v>0</v>
      </c>
      <c r="F39" s="86">
        <f t="shared" si="2"/>
        <v>0</v>
      </c>
      <c r="G39" s="86">
        <f t="shared" si="3"/>
        <v>0</v>
      </c>
      <c r="H39" s="86">
        <f t="shared" si="4"/>
        <v>0</v>
      </c>
      <c r="I39" s="87">
        <f t="shared" si="5"/>
        <v>0</v>
      </c>
      <c r="J39" s="85">
        <v>0</v>
      </c>
      <c r="K39" s="86">
        <v>0</v>
      </c>
      <c r="L39" s="86">
        <v>0</v>
      </c>
      <c r="M39" s="86">
        <v>0</v>
      </c>
      <c r="N39" s="86">
        <v>0</v>
      </c>
      <c r="O39" s="87">
        <v>0</v>
      </c>
      <c r="P39" s="85">
        <f t="shared" si="9"/>
        <v>0</v>
      </c>
      <c r="Q39" s="86">
        <f t="shared" si="10"/>
        <v>0</v>
      </c>
      <c r="R39" s="86">
        <f t="shared" si="11"/>
        <v>0</v>
      </c>
      <c r="S39" s="86">
        <f t="shared" si="12"/>
        <v>0</v>
      </c>
      <c r="T39" s="86">
        <f t="shared" si="13"/>
        <v>0</v>
      </c>
      <c r="U39" s="87">
        <f t="shared" si="14"/>
        <v>0</v>
      </c>
      <c r="V39" s="139"/>
      <c r="W39" s="1"/>
    </row>
    <row r="40" spans="1:23" s="3" customFormat="1" ht="15.75">
      <c r="A40" s="139"/>
      <c r="B40" s="150">
        <v>1400</v>
      </c>
      <c r="C40" s="151"/>
      <c r="D40" s="85">
        <f t="shared" si="0"/>
        <v>0</v>
      </c>
      <c r="E40" s="86">
        <f t="shared" si="1"/>
        <v>0</v>
      </c>
      <c r="F40" s="86">
        <f t="shared" si="2"/>
        <v>0</v>
      </c>
      <c r="G40" s="86">
        <f t="shared" si="3"/>
        <v>0</v>
      </c>
      <c r="H40" s="86">
        <f t="shared" si="4"/>
        <v>0</v>
      </c>
      <c r="I40" s="87">
        <f t="shared" si="5"/>
        <v>0</v>
      </c>
      <c r="J40" s="85">
        <f>$J$5*(($B$23/$B$24)^$J$6)*$B40/1000</f>
        <v>948.4728206342203</v>
      </c>
      <c r="K40" s="86">
        <f t="shared" si="6"/>
        <v>1248.321216779094</v>
      </c>
      <c r="L40" s="86">
        <f t="shared" si="7"/>
        <v>1530.8619544071717</v>
      </c>
      <c r="M40" s="86">
        <f t="shared" si="8"/>
        <v>1797.7834446824345</v>
      </c>
      <c r="N40" s="86">
        <v>0</v>
      </c>
      <c r="O40" s="87">
        <v>0</v>
      </c>
      <c r="P40" s="85">
        <f t="shared" si="9"/>
        <v>0</v>
      </c>
      <c r="Q40" s="86">
        <f t="shared" si="10"/>
        <v>0</v>
      </c>
      <c r="R40" s="86">
        <f t="shared" si="11"/>
        <v>0</v>
      </c>
      <c r="S40" s="86">
        <f t="shared" si="12"/>
        <v>0</v>
      </c>
      <c r="T40" s="86">
        <f t="shared" si="13"/>
        <v>0</v>
      </c>
      <c r="U40" s="87">
        <f t="shared" si="14"/>
        <v>0</v>
      </c>
      <c r="V40" s="139"/>
      <c r="W40" s="1"/>
    </row>
    <row r="41" spans="1:23" s="3" customFormat="1" ht="15.75">
      <c r="A41" s="139"/>
      <c r="B41" s="150">
        <v>1500</v>
      </c>
      <c r="C41" s="151"/>
      <c r="D41" s="85">
        <f t="shared" si="0"/>
        <v>0</v>
      </c>
      <c r="E41" s="86">
        <f t="shared" si="1"/>
        <v>0</v>
      </c>
      <c r="F41" s="86">
        <f t="shared" si="2"/>
        <v>0</v>
      </c>
      <c r="G41" s="86">
        <f t="shared" si="3"/>
        <v>0</v>
      </c>
      <c r="H41" s="86">
        <f t="shared" si="4"/>
        <v>0</v>
      </c>
      <c r="I41" s="87">
        <f t="shared" si="5"/>
        <v>0</v>
      </c>
      <c r="J41" s="85">
        <v>0</v>
      </c>
      <c r="K41" s="86">
        <v>0</v>
      </c>
      <c r="L41" s="86">
        <v>0</v>
      </c>
      <c r="M41" s="86">
        <v>0</v>
      </c>
      <c r="N41" s="86">
        <v>0</v>
      </c>
      <c r="O41" s="87">
        <v>0</v>
      </c>
      <c r="P41" s="85">
        <f t="shared" si="9"/>
        <v>0</v>
      </c>
      <c r="Q41" s="86">
        <f t="shared" si="10"/>
        <v>0</v>
      </c>
      <c r="R41" s="86">
        <f t="shared" si="11"/>
        <v>0</v>
      </c>
      <c r="S41" s="86">
        <f t="shared" si="12"/>
        <v>0</v>
      </c>
      <c r="T41" s="86">
        <f t="shared" si="13"/>
        <v>0</v>
      </c>
      <c r="U41" s="87">
        <f t="shared" si="14"/>
        <v>0</v>
      </c>
      <c r="V41" s="139"/>
      <c r="W41" s="1"/>
    </row>
    <row r="42" spans="1:23" s="3" customFormat="1" ht="15.75">
      <c r="A42" s="139"/>
      <c r="B42" s="150">
        <v>1600</v>
      </c>
      <c r="C42" s="151"/>
      <c r="D42" s="85">
        <f t="shared" si="0"/>
        <v>0</v>
      </c>
      <c r="E42" s="86">
        <f t="shared" si="1"/>
        <v>0</v>
      </c>
      <c r="F42" s="86">
        <f t="shared" si="2"/>
        <v>0</v>
      </c>
      <c r="G42" s="86">
        <f t="shared" si="3"/>
        <v>0</v>
      </c>
      <c r="H42" s="86">
        <f t="shared" si="4"/>
        <v>0</v>
      </c>
      <c r="I42" s="87">
        <f t="shared" si="5"/>
        <v>0</v>
      </c>
      <c r="J42" s="85">
        <v>0</v>
      </c>
      <c r="K42" s="86">
        <f t="shared" si="6"/>
        <v>1426.6528191761074</v>
      </c>
      <c r="L42" s="86">
        <f t="shared" si="7"/>
        <v>1749.556519322482</v>
      </c>
      <c r="M42" s="86">
        <f t="shared" si="8"/>
        <v>2054.6096510656394</v>
      </c>
      <c r="N42" s="86">
        <f>$N$5*(($B$23/$B$24)^$N$6)*$B42/1000</f>
        <v>2336.6407116462065</v>
      </c>
      <c r="O42" s="87">
        <v>0</v>
      </c>
      <c r="P42" s="85">
        <f t="shared" si="9"/>
        <v>0</v>
      </c>
      <c r="Q42" s="86">
        <f t="shared" si="10"/>
        <v>0</v>
      </c>
      <c r="R42" s="86">
        <f t="shared" si="11"/>
        <v>0</v>
      </c>
      <c r="S42" s="86">
        <f t="shared" si="12"/>
        <v>0</v>
      </c>
      <c r="T42" s="86">
        <f t="shared" si="13"/>
        <v>0</v>
      </c>
      <c r="U42" s="87">
        <f t="shared" si="14"/>
        <v>0</v>
      </c>
      <c r="V42" s="139"/>
      <c r="W42" s="1"/>
    </row>
    <row r="43" spans="1:23" s="3" customFormat="1" ht="15.75">
      <c r="A43" s="139"/>
      <c r="B43" s="150">
        <v>1800</v>
      </c>
      <c r="C43" s="151"/>
      <c r="D43" s="85">
        <f t="shared" si="0"/>
        <v>0</v>
      </c>
      <c r="E43" s="86">
        <f t="shared" si="1"/>
        <v>0</v>
      </c>
      <c r="F43" s="86">
        <f t="shared" si="2"/>
        <v>0</v>
      </c>
      <c r="G43" s="86">
        <f t="shared" si="3"/>
        <v>0</v>
      </c>
      <c r="H43" s="86">
        <f t="shared" si="4"/>
        <v>0</v>
      </c>
      <c r="I43" s="87">
        <f t="shared" si="5"/>
        <v>0</v>
      </c>
      <c r="J43" s="85">
        <f>$J$5*(($B$23/$B$24)^$J$6)*$B43/1000</f>
        <v>1219.4650551011405</v>
      </c>
      <c r="K43" s="86">
        <f t="shared" si="6"/>
        <v>1604.984421573121</v>
      </c>
      <c r="L43" s="86">
        <f t="shared" si="7"/>
        <v>1968.2510842377922</v>
      </c>
      <c r="M43" s="86">
        <f t="shared" si="8"/>
        <v>2311.435857448844</v>
      </c>
      <c r="N43" s="86">
        <v>0</v>
      </c>
      <c r="O43" s="87">
        <v>0</v>
      </c>
      <c r="P43" s="85">
        <f t="shared" si="9"/>
        <v>0</v>
      </c>
      <c r="Q43" s="86">
        <f t="shared" si="10"/>
        <v>0</v>
      </c>
      <c r="R43" s="86">
        <f t="shared" si="11"/>
        <v>0</v>
      </c>
      <c r="S43" s="86">
        <f t="shared" si="12"/>
        <v>0</v>
      </c>
      <c r="T43" s="86">
        <f t="shared" si="13"/>
        <v>0</v>
      </c>
      <c r="U43" s="87">
        <f t="shared" si="14"/>
        <v>0</v>
      </c>
      <c r="V43" s="139"/>
      <c r="W43" s="1"/>
    </row>
    <row r="44" spans="1:23" s="3" customFormat="1" ht="15.75">
      <c r="A44" s="139"/>
      <c r="B44" s="150">
        <v>2000</v>
      </c>
      <c r="C44" s="151"/>
      <c r="D44" s="85">
        <f t="shared" si="0"/>
        <v>0</v>
      </c>
      <c r="E44" s="86">
        <f t="shared" si="1"/>
        <v>0</v>
      </c>
      <c r="F44" s="86">
        <f t="shared" si="2"/>
        <v>0</v>
      </c>
      <c r="G44" s="86">
        <f t="shared" si="3"/>
        <v>0</v>
      </c>
      <c r="H44" s="86">
        <f t="shared" si="4"/>
        <v>0</v>
      </c>
      <c r="I44" s="87">
        <f t="shared" si="5"/>
        <v>0</v>
      </c>
      <c r="J44" s="85">
        <v>0</v>
      </c>
      <c r="K44" s="86">
        <f t="shared" si="6"/>
        <v>1783.3160239701342</v>
      </c>
      <c r="L44" s="86">
        <f t="shared" si="7"/>
        <v>2186.9456491531023</v>
      </c>
      <c r="M44" s="86">
        <f t="shared" si="8"/>
        <v>2568.262063832049</v>
      </c>
      <c r="N44" s="86">
        <v>0</v>
      </c>
      <c r="O44" s="87">
        <v>0</v>
      </c>
      <c r="P44" s="85">
        <f t="shared" si="9"/>
        <v>0</v>
      </c>
      <c r="Q44" s="86">
        <f t="shared" si="10"/>
        <v>0</v>
      </c>
      <c r="R44" s="86">
        <f t="shared" si="11"/>
        <v>0</v>
      </c>
      <c r="S44" s="86">
        <f t="shared" si="12"/>
        <v>0</v>
      </c>
      <c r="T44" s="86">
        <f t="shared" si="13"/>
        <v>0</v>
      </c>
      <c r="U44" s="87">
        <f t="shared" si="14"/>
        <v>0</v>
      </c>
      <c r="V44" s="139"/>
      <c r="W44" s="1"/>
    </row>
    <row r="45" spans="1:23" s="3" customFormat="1" ht="15.75">
      <c r="A45" s="139"/>
      <c r="B45" s="150">
        <v>2200</v>
      </c>
      <c r="C45" s="151"/>
      <c r="D45" s="85">
        <f t="shared" si="0"/>
        <v>0</v>
      </c>
      <c r="E45" s="86">
        <f t="shared" si="1"/>
        <v>0</v>
      </c>
      <c r="F45" s="86">
        <f t="shared" si="2"/>
        <v>0</v>
      </c>
      <c r="G45" s="86">
        <f t="shared" si="3"/>
        <v>0</v>
      </c>
      <c r="H45" s="86">
        <f t="shared" si="4"/>
        <v>0</v>
      </c>
      <c r="I45" s="87">
        <f t="shared" si="5"/>
        <v>0</v>
      </c>
      <c r="J45" s="85">
        <v>0</v>
      </c>
      <c r="K45" s="86">
        <v>0</v>
      </c>
      <c r="L45" s="86">
        <f t="shared" si="7"/>
        <v>2405.640214068412</v>
      </c>
      <c r="M45" s="86">
        <f t="shared" si="8"/>
        <v>2825.088270215254</v>
      </c>
      <c r="N45" s="86">
        <v>0</v>
      </c>
      <c r="O45" s="87">
        <v>0</v>
      </c>
      <c r="P45" s="85">
        <f t="shared" si="9"/>
        <v>0</v>
      </c>
      <c r="Q45" s="86">
        <f t="shared" si="10"/>
        <v>0</v>
      </c>
      <c r="R45" s="86">
        <f t="shared" si="11"/>
        <v>0</v>
      </c>
      <c r="S45" s="86">
        <f t="shared" si="12"/>
        <v>0</v>
      </c>
      <c r="T45" s="86">
        <f t="shared" si="13"/>
        <v>0</v>
      </c>
      <c r="U45" s="87">
        <f t="shared" si="14"/>
        <v>0</v>
      </c>
      <c r="V45" s="139"/>
      <c r="W45" s="1"/>
    </row>
    <row r="46" spans="1:23" s="3" customFormat="1" ht="15.75">
      <c r="A46" s="139"/>
      <c r="B46" s="150">
        <v>2400</v>
      </c>
      <c r="C46" s="151"/>
      <c r="D46" s="85">
        <f t="shared" si="0"/>
        <v>0</v>
      </c>
      <c r="E46" s="86">
        <f t="shared" si="1"/>
        <v>0</v>
      </c>
      <c r="F46" s="86">
        <f t="shared" si="2"/>
        <v>0</v>
      </c>
      <c r="G46" s="86">
        <f t="shared" si="3"/>
        <v>0</v>
      </c>
      <c r="H46" s="86">
        <f t="shared" si="4"/>
        <v>0</v>
      </c>
      <c r="I46" s="87">
        <f t="shared" si="5"/>
        <v>0</v>
      </c>
      <c r="J46" s="85">
        <v>0</v>
      </c>
      <c r="K46" s="86">
        <f t="shared" si="6"/>
        <v>2139.979228764161</v>
      </c>
      <c r="L46" s="86">
        <f t="shared" si="7"/>
        <v>2624.334778983723</v>
      </c>
      <c r="M46" s="86">
        <f t="shared" si="8"/>
        <v>3081.914476598459</v>
      </c>
      <c r="N46" s="86">
        <v>0</v>
      </c>
      <c r="O46" s="87">
        <v>0</v>
      </c>
      <c r="P46" s="85">
        <f t="shared" si="9"/>
        <v>0</v>
      </c>
      <c r="Q46" s="86">
        <f t="shared" si="10"/>
        <v>0</v>
      </c>
      <c r="R46" s="86">
        <f t="shared" si="11"/>
        <v>0</v>
      </c>
      <c r="S46" s="86">
        <f t="shared" si="12"/>
        <v>0</v>
      </c>
      <c r="T46" s="86">
        <f t="shared" si="13"/>
        <v>0</v>
      </c>
      <c r="U46" s="87">
        <f t="shared" si="14"/>
        <v>0</v>
      </c>
      <c r="V46" s="139"/>
      <c r="W46" s="1"/>
    </row>
    <row r="47" spans="1:23" s="3" customFormat="1" ht="15.75">
      <c r="A47" s="139"/>
      <c r="B47" s="150">
        <v>2600</v>
      </c>
      <c r="C47" s="151"/>
      <c r="D47" s="85">
        <f t="shared" si="0"/>
        <v>0</v>
      </c>
      <c r="E47" s="86">
        <f t="shared" si="1"/>
        <v>0</v>
      </c>
      <c r="F47" s="86">
        <f t="shared" si="2"/>
        <v>0</v>
      </c>
      <c r="G47" s="86">
        <f t="shared" si="3"/>
        <v>0</v>
      </c>
      <c r="H47" s="86">
        <f t="shared" si="4"/>
        <v>0</v>
      </c>
      <c r="I47" s="87">
        <f t="shared" si="5"/>
        <v>0</v>
      </c>
      <c r="J47" s="85">
        <v>0</v>
      </c>
      <c r="K47" s="86">
        <v>0</v>
      </c>
      <c r="L47" s="86">
        <f t="shared" si="7"/>
        <v>2843.029343899033</v>
      </c>
      <c r="M47" s="86">
        <v>0</v>
      </c>
      <c r="N47" s="86">
        <v>0</v>
      </c>
      <c r="O47" s="87">
        <v>0</v>
      </c>
      <c r="P47" s="85">
        <f t="shared" si="9"/>
        <v>0</v>
      </c>
      <c r="Q47" s="86">
        <f t="shared" si="10"/>
        <v>0</v>
      </c>
      <c r="R47" s="86">
        <f t="shared" si="11"/>
        <v>0</v>
      </c>
      <c r="S47" s="86">
        <f t="shared" si="12"/>
        <v>0</v>
      </c>
      <c r="T47" s="86">
        <f t="shared" si="13"/>
        <v>0</v>
      </c>
      <c r="U47" s="87">
        <f t="shared" si="14"/>
        <v>0</v>
      </c>
      <c r="V47" s="139"/>
      <c r="W47" s="1"/>
    </row>
    <row r="48" spans="1:23" s="3" customFormat="1" ht="15.75">
      <c r="A48" s="139"/>
      <c r="B48" s="150">
        <v>2800</v>
      </c>
      <c r="C48" s="151"/>
      <c r="D48" s="85">
        <f t="shared" si="0"/>
        <v>0</v>
      </c>
      <c r="E48" s="86">
        <f t="shared" si="1"/>
        <v>0</v>
      </c>
      <c r="F48" s="86">
        <f t="shared" si="2"/>
        <v>0</v>
      </c>
      <c r="G48" s="86">
        <f t="shared" si="3"/>
        <v>0</v>
      </c>
      <c r="H48" s="86">
        <f t="shared" si="4"/>
        <v>0</v>
      </c>
      <c r="I48" s="87">
        <f t="shared" si="5"/>
        <v>0</v>
      </c>
      <c r="J48" s="85">
        <v>0</v>
      </c>
      <c r="K48" s="86">
        <v>0</v>
      </c>
      <c r="L48" s="86">
        <v>0</v>
      </c>
      <c r="M48" s="86">
        <v>0</v>
      </c>
      <c r="N48" s="86">
        <v>0</v>
      </c>
      <c r="O48" s="87">
        <v>0</v>
      </c>
      <c r="P48" s="85">
        <f t="shared" si="9"/>
        <v>0</v>
      </c>
      <c r="Q48" s="86">
        <f t="shared" si="10"/>
        <v>0</v>
      </c>
      <c r="R48" s="86">
        <f t="shared" si="11"/>
        <v>0</v>
      </c>
      <c r="S48" s="86">
        <f t="shared" si="12"/>
        <v>0</v>
      </c>
      <c r="T48" s="86">
        <f t="shared" si="13"/>
        <v>0</v>
      </c>
      <c r="U48" s="87">
        <f t="shared" si="14"/>
        <v>0</v>
      </c>
      <c r="V48" s="139"/>
      <c r="W48" s="1"/>
    </row>
    <row r="49" spans="1:23" s="3" customFormat="1" ht="16.5" thickBot="1">
      <c r="A49" s="140"/>
      <c r="B49" s="154">
        <v>3000</v>
      </c>
      <c r="C49" s="155"/>
      <c r="D49" s="89">
        <f t="shared" si="0"/>
        <v>0</v>
      </c>
      <c r="E49" s="90">
        <f t="shared" si="1"/>
        <v>0</v>
      </c>
      <c r="F49" s="90">
        <f t="shared" si="2"/>
        <v>0</v>
      </c>
      <c r="G49" s="90">
        <f t="shared" si="3"/>
        <v>0</v>
      </c>
      <c r="H49" s="90">
        <f t="shared" si="4"/>
        <v>0</v>
      </c>
      <c r="I49" s="91">
        <f t="shared" si="5"/>
        <v>0</v>
      </c>
      <c r="J49" s="89">
        <v>0</v>
      </c>
      <c r="K49" s="90">
        <f t="shared" si="6"/>
        <v>2674.9740359552015</v>
      </c>
      <c r="L49" s="90">
        <v>0</v>
      </c>
      <c r="M49" s="90">
        <v>0</v>
      </c>
      <c r="N49" s="90">
        <v>0</v>
      </c>
      <c r="O49" s="91">
        <v>0</v>
      </c>
      <c r="P49" s="89">
        <f t="shared" si="9"/>
        <v>0</v>
      </c>
      <c r="Q49" s="90">
        <f t="shared" si="10"/>
        <v>0</v>
      </c>
      <c r="R49" s="90">
        <f t="shared" si="11"/>
        <v>0</v>
      </c>
      <c r="S49" s="90">
        <f t="shared" si="12"/>
        <v>0</v>
      </c>
      <c r="T49" s="90">
        <f t="shared" si="13"/>
        <v>0</v>
      </c>
      <c r="U49" s="91">
        <f t="shared" si="14"/>
        <v>0</v>
      </c>
      <c r="V49" s="140"/>
      <c r="W49" s="1"/>
    </row>
    <row r="50" spans="2:21" ht="16.5" thickBot="1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</row>
    <row r="51" spans="2:21" ht="15.75">
      <c r="B51" s="143" t="s">
        <v>0</v>
      </c>
      <c r="C51" s="148"/>
      <c r="D51" s="143" t="s">
        <v>12</v>
      </c>
      <c r="E51" s="149"/>
      <c r="F51" s="149"/>
      <c r="G51" s="149"/>
      <c r="H51" s="149"/>
      <c r="I51" s="148"/>
      <c r="J51" s="143" t="s">
        <v>13</v>
      </c>
      <c r="K51" s="149"/>
      <c r="L51" s="149"/>
      <c r="M51" s="149"/>
      <c r="N51" s="149"/>
      <c r="O51" s="148"/>
      <c r="P51" s="143" t="s">
        <v>14</v>
      </c>
      <c r="Q51" s="149"/>
      <c r="R51" s="149"/>
      <c r="S51" s="149"/>
      <c r="T51" s="149"/>
      <c r="U51" s="148"/>
    </row>
    <row r="52" spans="1:21" ht="16.5" thickBot="1">
      <c r="A52" s="94"/>
      <c r="B52" s="146" t="s">
        <v>3</v>
      </c>
      <c r="C52" s="147"/>
      <c r="D52" s="77">
        <v>300</v>
      </c>
      <c r="E52" s="78">
        <v>400</v>
      </c>
      <c r="F52" s="78">
        <v>500</v>
      </c>
      <c r="G52" s="78">
        <v>600</v>
      </c>
      <c r="H52" s="78">
        <v>700</v>
      </c>
      <c r="I52" s="79">
        <v>900</v>
      </c>
      <c r="J52" s="77">
        <v>300</v>
      </c>
      <c r="K52" s="78">
        <v>400</v>
      </c>
      <c r="L52" s="78">
        <v>500</v>
      </c>
      <c r="M52" s="78">
        <v>600</v>
      </c>
      <c r="N52" s="78">
        <v>700</v>
      </c>
      <c r="O52" s="79">
        <v>900</v>
      </c>
      <c r="P52" s="77">
        <v>300</v>
      </c>
      <c r="Q52" s="78">
        <v>400</v>
      </c>
      <c r="R52" s="78">
        <v>500</v>
      </c>
      <c r="S52" s="78">
        <v>600</v>
      </c>
      <c r="T52" s="78">
        <v>700</v>
      </c>
      <c r="U52" s="79">
        <v>900</v>
      </c>
    </row>
    <row r="53" spans="1:22" ht="15.75" customHeight="1" hidden="1">
      <c r="A53" s="138" t="s">
        <v>26</v>
      </c>
      <c r="B53" s="143">
        <v>300</v>
      </c>
      <c r="C53" s="148"/>
      <c r="D53" s="81">
        <f>(($B$23/50)^D$14)*(D$13/1000*$B29)</f>
        <v>299.79030479767374</v>
      </c>
      <c r="E53" s="82">
        <f>(($B$23/50)^E$14)*(E$13/1000*$B29)</f>
        <v>383.25954897552833</v>
      </c>
      <c r="F53" s="82">
        <f>(($B$23/50)^F$14)*(F$13/1000*$B29)</f>
        <v>460.76420285212026</v>
      </c>
      <c r="G53" s="82">
        <f>(($B$23/50)^G$14)*(G$13/1000*$B29)</f>
        <v>533.4206995022995</v>
      </c>
      <c r="H53" s="82"/>
      <c r="I53" s="83">
        <f>(($B$23/50)^I$14)*(I$13/1000*$B29)</f>
        <v>725.7332423423431</v>
      </c>
      <c r="J53" s="81">
        <f>(($B$23/50)^J$14)*(J$13/1000*$B29)</f>
        <v>374.6484260124922</v>
      </c>
      <c r="K53" s="82">
        <f>(($B$23/50)^K$14)*(K$13/1000*$B29)</f>
        <v>480.79417813650247</v>
      </c>
      <c r="L53" s="82">
        <f>(($B$23/50)^L$14)*(L$13/1000*$B29)</f>
        <v>578.9531108555146</v>
      </c>
      <c r="M53" s="82">
        <f>(($B$23/50)^M$14)*(M$13/1000*$B29)</f>
        <v>669.8235989901409</v>
      </c>
      <c r="N53" s="82"/>
      <c r="O53" s="83">
        <f>(($B$23/50)^O$14)*(O$13/1000*$B29)</f>
        <v>898.2726059919896</v>
      </c>
      <c r="P53" s="81">
        <f>(($B$23/50)^P$14)*(P$13/1000*$B29)</f>
        <v>531.8555206938734</v>
      </c>
      <c r="Q53" s="82">
        <f>(($B$23/50)^Q$14)*(Q$13/1000*$B29)</f>
        <v>682.2387057113114</v>
      </c>
      <c r="R53" s="82">
        <f>(($B$23/50)^R$14)*(R$13/1000*$B29)</f>
        <v>821.1663593112658</v>
      </c>
      <c r="S53" s="82">
        <f>(($B$23/50)^S$14)*(S$13/1000*$B29)</f>
        <v>948.6215355208154</v>
      </c>
      <c r="T53" s="82"/>
      <c r="U53" s="83">
        <f>(($B$23/50)^U$14)*(U$13/1000*$B29)</f>
        <v>1269.4076246618088</v>
      </c>
      <c r="V53" s="138" t="s">
        <v>26</v>
      </c>
    </row>
    <row r="54" spans="1:22" ht="15.75">
      <c r="A54" s="139"/>
      <c r="B54" s="141">
        <v>400</v>
      </c>
      <c r="C54" s="142"/>
      <c r="D54" s="85">
        <v>0</v>
      </c>
      <c r="E54" s="86">
        <v>0</v>
      </c>
      <c r="F54" s="86">
        <v>0</v>
      </c>
      <c r="G54" s="86">
        <v>0</v>
      </c>
      <c r="H54" s="86">
        <v>0</v>
      </c>
      <c r="I54" s="87">
        <f>$I$13*(($B$23/$B$24)^$I$14)*$B54/1000</f>
        <v>967.6443231231242</v>
      </c>
      <c r="J54" s="85">
        <v>0</v>
      </c>
      <c r="K54" s="86">
        <f aca="true" t="shared" si="15" ref="K54:K73">$K$13*(($B$23/$B$24)^$K$14)*$B54/1000</f>
        <v>641.0589041820033</v>
      </c>
      <c r="L54" s="86">
        <f aca="true" t="shared" si="16" ref="L54:L73">$L$13*(($B$23/$B$24)^$L$14)*$B54/1000</f>
        <v>771.9374811406861</v>
      </c>
      <c r="M54" s="86">
        <f aca="true" t="shared" si="17" ref="M54:M73">$M$13*(($B$23/$B$24)^$M$14)*$B54/1000</f>
        <v>893.0981319868544</v>
      </c>
      <c r="N54" s="86">
        <f aca="true" t="shared" si="18" ref="N54:N68">$N$13*(($B$23/$B$24)^$N$14)*$B54/1000</f>
        <v>1003.5029591574548</v>
      </c>
      <c r="O54" s="87">
        <f aca="true" t="shared" si="19" ref="O54:O66">$O$13*(($B$23/$B$24)^$O$14)*$B54/1000</f>
        <v>1197.6968079893195</v>
      </c>
      <c r="P54" s="85">
        <v>0</v>
      </c>
      <c r="Q54" s="86">
        <v>0</v>
      </c>
      <c r="R54" s="86">
        <v>0</v>
      </c>
      <c r="S54" s="86">
        <v>0</v>
      </c>
      <c r="T54" s="86">
        <v>0</v>
      </c>
      <c r="U54" s="87">
        <f aca="true" t="shared" si="20" ref="U54:U60">$U$13*(($B$23/$B$24)^$U$14)*$B54/1000</f>
        <v>1692.5434995490784</v>
      </c>
      <c r="V54" s="139"/>
    </row>
    <row r="55" spans="1:22" ht="15.75">
      <c r="A55" s="139"/>
      <c r="B55" s="141">
        <v>500</v>
      </c>
      <c r="C55" s="142"/>
      <c r="D55" s="85">
        <f>$D$13*(($B$23/$B$24)^$D$14)*$B55/1000</f>
        <v>499.6505079961229</v>
      </c>
      <c r="E55" s="86">
        <f aca="true" t="shared" si="21" ref="E55:E73">$E$13*(($B$23/$B$24)^$E$14)*$B55/1000</f>
        <v>638.7659149592139</v>
      </c>
      <c r="F55" s="86">
        <f aca="true" t="shared" si="22" ref="F55:F70">$F$13*(($B$23/$B$24)^$F$14)*$B55/1000</f>
        <v>767.9403380868671</v>
      </c>
      <c r="G55" s="86">
        <f aca="true" t="shared" si="23" ref="G55:G68">$G$13*(($B$23/$B$24)^$G$14)*$B55/1000</f>
        <v>889.0344991704991</v>
      </c>
      <c r="H55" s="86">
        <f>$H$13*(($B$23/$B$24)^$H$14)*$B55/1000</f>
        <v>1002.6622018674278</v>
      </c>
      <c r="I55" s="87">
        <f>$I$13*(($B$23/$B$24)^$I$14)*$B55/1000</f>
        <v>1209.5554039039052</v>
      </c>
      <c r="J55" s="85">
        <f aca="true" t="shared" si="24" ref="J55:J73">$J$13*(($B$23/$B$24)^$J$14)*$B55/1000</f>
        <v>624.4140433541537</v>
      </c>
      <c r="K55" s="86">
        <f t="shared" si="15"/>
        <v>801.3236302275042</v>
      </c>
      <c r="L55" s="86">
        <f t="shared" si="16"/>
        <v>964.9218514258578</v>
      </c>
      <c r="M55" s="86">
        <f t="shared" si="17"/>
        <v>1116.372664983568</v>
      </c>
      <c r="N55" s="86">
        <f t="shared" si="18"/>
        <v>1254.3786989468185</v>
      </c>
      <c r="O55" s="87">
        <f t="shared" si="19"/>
        <v>1497.1210099866494</v>
      </c>
      <c r="P55" s="85">
        <v>0</v>
      </c>
      <c r="Q55" s="86">
        <v>0</v>
      </c>
      <c r="R55" s="86">
        <f aca="true" t="shared" si="25" ref="R55:R70">$R$13*(($B$23/$B$24)^$R$14)*$B55/1000</f>
        <v>1368.6105988521097</v>
      </c>
      <c r="S55" s="86">
        <v>0</v>
      </c>
      <c r="T55" s="86">
        <f>$T$13*(($B$23/$B$24)^$T$14)*$B55/1000</f>
        <v>1775.952331915422</v>
      </c>
      <c r="U55" s="87">
        <f t="shared" si="20"/>
        <v>2115.679374436348</v>
      </c>
      <c r="V55" s="139"/>
    </row>
    <row r="56" spans="1:22" ht="15.75">
      <c r="A56" s="139"/>
      <c r="B56" s="141">
        <v>600</v>
      </c>
      <c r="C56" s="142"/>
      <c r="D56" s="85">
        <v>0</v>
      </c>
      <c r="E56" s="86">
        <f t="shared" si="21"/>
        <v>766.5190979510567</v>
      </c>
      <c r="F56" s="86">
        <f t="shared" si="22"/>
        <v>921.5284057042405</v>
      </c>
      <c r="G56" s="86">
        <v>0</v>
      </c>
      <c r="H56" s="86">
        <f>$H$13*(($B$23/$B$24)^$H$14)*$B56/1000</f>
        <v>1203.1946422409133</v>
      </c>
      <c r="I56" s="87">
        <f>$I$13*(($B$23/$B$24)^$I$14)*$B56/1000</f>
        <v>1451.466484684686</v>
      </c>
      <c r="J56" s="85">
        <f t="shared" si="24"/>
        <v>749.2968520249844</v>
      </c>
      <c r="K56" s="86">
        <f t="shared" si="15"/>
        <v>961.588356273005</v>
      </c>
      <c r="L56" s="86">
        <f t="shared" si="16"/>
        <v>1157.9062217110293</v>
      </c>
      <c r="M56" s="86">
        <f t="shared" si="17"/>
        <v>1339.6471979802816</v>
      </c>
      <c r="N56" s="86">
        <f t="shared" si="18"/>
        <v>1505.2544387361822</v>
      </c>
      <c r="O56" s="87">
        <f t="shared" si="19"/>
        <v>1796.5452119839792</v>
      </c>
      <c r="P56" s="85">
        <v>0</v>
      </c>
      <c r="Q56" s="86">
        <f>$Q$13*(($B$23/$B$24)^$Q$14)*$B56/1000</f>
        <v>1364.477411422623</v>
      </c>
      <c r="R56" s="86">
        <f t="shared" si="25"/>
        <v>1642.3327186225315</v>
      </c>
      <c r="S56" s="86">
        <f>$S$13*(($B$23/$B$24)^$S$14)*$B56/1000</f>
        <v>1897.2430710416309</v>
      </c>
      <c r="T56" s="86">
        <f>$T$13*(($B$23/$B$24)^$T$14)*$B56/1000</f>
        <v>2131.1427982985065</v>
      </c>
      <c r="U56" s="87">
        <f t="shared" si="20"/>
        <v>2538.8152493236175</v>
      </c>
      <c r="V56" s="139"/>
    </row>
    <row r="57" spans="1:22" ht="15.75">
      <c r="A57" s="139"/>
      <c r="B57" s="141">
        <v>700</v>
      </c>
      <c r="C57" s="142"/>
      <c r="D57" s="85">
        <v>0</v>
      </c>
      <c r="E57" s="86">
        <v>0</v>
      </c>
      <c r="F57" s="86">
        <v>0</v>
      </c>
      <c r="G57" s="86">
        <f t="shared" si="23"/>
        <v>1244.6482988386988</v>
      </c>
      <c r="H57" s="86">
        <v>0</v>
      </c>
      <c r="I57" s="87">
        <f>$I$13*(($B$23/$B$24)^$I$14)*$B57/1000</f>
        <v>1693.3775654654673</v>
      </c>
      <c r="J57" s="85">
        <v>0</v>
      </c>
      <c r="K57" s="86">
        <f t="shared" si="15"/>
        <v>1121.8530823185058</v>
      </c>
      <c r="L57" s="86">
        <f t="shared" si="16"/>
        <v>1350.8905919962008</v>
      </c>
      <c r="M57" s="86">
        <f t="shared" si="17"/>
        <v>1562.9217309769954</v>
      </c>
      <c r="N57" s="86">
        <f t="shared" si="18"/>
        <v>1756.130178525546</v>
      </c>
      <c r="O57" s="87">
        <f t="shared" si="19"/>
        <v>2095.969413981309</v>
      </c>
      <c r="P57" s="85">
        <v>0</v>
      </c>
      <c r="Q57" s="86">
        <v>0</v>
      </c>
      <c r="R57" s="86">
        <f t="shared" si="25"/>
        <v>1916.0548383929536</v>
      </c>
      <c r="S57" s="86">
        <f>$S$13*(($B$23/$B$24)^$S$14)*$B57/1000</f>
        <v>2213.4502495485694</v>
      </c>
      <c r="T57" s="86">
        <f>$T$13*(($B$23/$B$24)^$T$14)*$B57/1000</f>
        <v>2486.3332646815907</v>
      </c>
      <c r="U57" s="87">
        <f t="shared" si="20"/>
        <v>2961.951124210887</v>
      </c>
      <c r="V57" s="139"/>
    </row>
    <row r="58" spans="1:22" ht="15.75">
      <c r="A58" s="139"/>
      <c r="B58" s="141">
        <v>800</v>
      </c>
      <c r="C58" s="142"/>
      <c r="D58" s="85">
        <v>0</v>
      </c>
      <c r="E58" s="86">
        <f t="shared" si="21"/>
        <v>1022.0254639347422</v>
      </c>
      <c r="F58" s="86">
        <f t="shared" si="22"/>
        <v>1228.7045409389873</v>
      </c>
      <c r="G58" s="86">
        <f t="shared" si="23"/>
        <v>1422.4551986727984</v>
      </c>
      <c r="H58" s="86">
        <f>$H$13*(($B$23/$B$24)^$H$14)*$B58/1000</f>
        <v>1604.2595229878846</v>
      </c>
      <c r="I58" s="87">
        <f>$I$13*(($B$23/$B$24)^$I$14)*$B58/1000</f>
        <v>1935.2886462462484</v>
      </c>
      <c r="J58" s="85">
        <f t="shared" si="24"/>
        <v>999.0624693666459</v>
      </c>
      <c r="K58" s="86">
        <f t="shared" si="15"/>
        <v>1282.1178083640066</v>
      </c>
      <c r="L58" s="86">
        <f t="shared" si="16"/>
        <v>1543.8749622813723</v>
      </c>
      <c r="M58" s="86">
        <f t="shared" si="17"/>
        <v>1786.1962639737087</v>
      </c>
      <c r="N58" s="86">
        <f t="shared" si="18"/>
        <v>2007.0059183149096</v>
      </c>
      <c r="O58" s="87">
        <f t="shared" si="19"/>
        <v>2395.393615978639</v>
      </c>
      <c r="P58" s="85">
        <f>$P$13*(($B$23/$B$24)^$P$14)*$B58/1000</f>
        <v>1418.2813885169955</v>
      </c>
      <c r="Q58" s="86">
        <f>$Q$13*(($B$23/$B$24)^$Q$14)*$B58/1000</f>
        <v>1819.303215230164</v>
      </c>
      <c r="R58" s="86">
        <f t="shared" si="25"/>
        <v>2189.7769581633756</v>
      </c>
      <c r="S58" s="86">
        <f>$S$13*(($B$23/$B$24)^$S$14)*$B58/1000</f>
        <v>2529.657428055508</v>
      </c>
      <c r="T58" s="86">
        <f>$T$13*(($B$23/$B$24)^$T$14)*$B58/1000</f>
        <v>2841.5237310646753</v>
      </c>
      <c r="U58" s="87">
        <f t="shared" si="20"/>
        <v>3385.086999098157</v>
      </c>
      <c r="V58" s="139"/>
    </row>
    <row r="59" spans="1:22" ht="15.75">
      <c r="A59" s="139"/>
      <c r="B59" s="141">
        <v>900</v>
      </c>
      <c r="C59" s="142"/>
      <c r="D59" s="85">
        <v>0</v>
      </c>
      <c r="E59" s="86">
        <v>0</v>
      </c>
      <c r="F59" s="86">
        <v>0</v>
      </c>
      <c r="G59" s="86">
        <f t="shared" si="23"/>
        <v>1600.2620985068984</v>
      </c>
      <c r="H59" s="86">
        <v>0</v>
      </c>
      <c r="I59" s="87">
        <v>0</v>
      </c>
      <c r="J59" s="85">
        <v>0</v>
      </c>
      <c r="K59" s="86">
        <f t="shared" si="15"/>
        <v>1442.3825344095073</v>
      </c>
      <c r="L59" s="86">
        <f t="shared" si="16"/>
        <v>1736.859332566544</v>
      </c>
      <c r="M59" s="86">
        <f t="shared" si="17"/>
        <v>2009.4707969704223</v>
      </c>
      <c r="N59" s="86">
        <f t="shared" si="18"/>
        <v>2257.8816581042734</v>
      </c>
      <c r="O59" s="87">
        <f t="shared" si="19"/>
        <v>2694.817817975969</v>
      </c>
      <c r="P59" s="85">
        <v>0</v>
      </c>
      <c r="Q59" s="86">
        <v>0</v>
      </c>
      <c r="R59" s="86">
        <v>0</v>
      </c>
      <c r="S59" s="86">
        <v>0</v>
      </c>
      <c r="T59" s="86">
        <v>0</v>
      </c>
      <c r="U59" s="87">
        <f t="shared" si="20"/>
        <v>3808.2228739854263</v>
      </c>
      <c r="V59" s="139"/>
    </row>
    <row r="60" spans="1:22" ht="15.75">
      <c r="A60" s="139"/>
      <c r="B60" s="141">
        <v>1000</v>
      </c>
      <c r="C60" s="142"/>
      <c r="D60" s="85">
        <f>$D$13*(($B$23/$B$24)^$D$14)*$B60/1000</f>
        <v>999.3010159922458</v>
      </c>
      <c r="E60" s="86">
        <f t="shared" si="21"/>
        <v>1277.5318299184278</v>
      </c>
      <c r="F60" s="86">
        <f t="shared" si="22"/>
        <v>1535.8806761737342</v>
      </c>
      <c r="G60" s="86">
        <f t="shared" si="23"/>
        <v>1778.0689983409982</v>
      </c>
      <c r="H60" s="86">
        <f>$H$13*(($B$23/$B$24)^$H$14)*$B60/1000</f>
        <v>2005.3244037348557</v>
      </c>
      <c r="I60" s="87">
        <f>$I$13*(($B$23/$B$24)^$I$14)*$B60/1000</f>
        <v>2419.1108078078105</v>
      </c>
      <c r="J60" s="85">
        <f t="shared" si="24"/>
        <v>1248.8280867083074</v>
      </c>
      <c r="K60" s="86">
        <f t="shared" si="15"/>
        <v>1602.6472604550083</v>
      </c>
      <c r="L60" s="86">
        <f t="shared" si="16"/>
        <v>1929.8437028517155</v>
      </c>
      <c r="M60" s="86">
        <f t="shared" si="17"/>
        <v>2232.745329967136</v>
      </c>
      <c r="N60" s="86">
        <f t="shared" si="18"/>
        <v>2508.757397893637</v>
      </c>
      <c r="O60" s="87">
        <f t="shared" si="19"/>
        <v>2994.2420199732987</v>
      </c>
      <c r="P60" s="85">
        <f>$P$13*(($B$23/$B$24)^$P$14)*$B60/1000</f>
        <v>1772.8517356462446</v>
      </c>
      <c r="Q60" s="86">
        <f>$Q$13*(($B$23/$B$24)^$Q$14)*$B60/1000</f>
        <v>2274.129019037705</v>
      </c>
      <c r="R60" s="86">
        <f t="shared" si="25"/>
        <v>2737.2211977042193</v>
      </c>
      <c r="S60" s="86">
        <f>$S$13*(($B$23/$B$24)^$S$14)*$B60/1000</f>
        <v>3162.0717850693845</v>
      </c>
      <c r="T60" s="86">
        <f>$T$13*(($B$23/$B$24)^$T$14)*$B60/1000</f>
        <v>3551.904663830844</v>
      </c>
      <c r="U60" s="87">
        <f t="shared" si="20"/>
        <v>4231.358748872696</v>
      </c>
      <c r="V60" s="139"/>
    </row>
    <row r="61" spans="1:22" ht="15.75">
      <c r="A61" s="139"/>
      <c r="B61" s="141">
        <v>1100</v>
      </c>
      <c r="C61" s="142"/>
      <c r="D61" s="85">
        <v>0</v>
      </c>
      <c r="E61" s="86">
        <v>0</v>
      </c>
      <c r="F61" s="86">
        <v>0</v>
      </c>
      <c r="G61" s="86">
        <v>0</v>
      </c>
      <c r="H61" s="86">
        <v>0</v>
      </c>
      <c r="I61" s="87">
        <v>0</v>
      </c>
      <c r="J61" s="85">
        <v>0</v>
      </c>
      <c r="K61" s="86">
        <f t="shared" si="15"/>
        <v>1762.911986500509</v>
      </c>
      <c r="L61" s="86">
        <f t="shared" si="16"/>
        <v>2122.8280731368873</v>
      </c>
      <c r="M61" s="86">
        <f t="shared" si="17"/>
        <v>2456.01986296385</v>
      </c>
      <c r="N61" s="86">
        <f t="shared" si="18"/>
        <v>2759.6331376830008</v>
      </c>
      <c r="O61" s="87">
        <v>0</v>
      </c>
      <c r="P61" s="85">
        <v>0</v>
      </c>
      <c r="Q61" s="86">
        <v>0</v>
      </c>
      <c r="R61" s="86">
        <f t="shared" si="25"/>
        <v>3010.9433174746414</v>
      </c>
      <c r="S61" s="86">
        <v>0</v>
      </c>
      <c r="T61" s="86">
        <v>0</v>
      </c>
      <c r="U61" s="87">
        <v>0</v>
      </c>
      <c r="V61" s="139"/>
    </row>
    <row r="62" spans="1:22" ht="15.75">
      <c r="A62" s="139"/>
      <c r="B62" s="141">
        <v>1200</v>
      </c>
      <c r="C62" s="142"/>
      <c r="D62" s="85">
        <v>0</v>
      </c>
      <c r="E62" s="86">
        <f t="shared" si="21"/>
        <v>1533.0381959021133</v>
      </c>
      <c r="F62" s="86">
        <f t="shared" si="22"/>
        <v>1843.056811408481</v>
      </c>
      <c r="G62" s="86">
        <f t="shared" si="23"/>
        <v>2133.6827980091975</v>
      </c>
      <c r="H62" s="86">
        <f>$H$13*(($B$23/$B$24)^$H$14)*$B62/1000</f>
        <v>2406.3892844818265</v>
      </c>
      <c r="I62" s="87">
        <v>0</v>
      </c>
      <c r="J62" s="85">
        <f t="shared" si="24"/>
        <v>1498.593704049969</v>
      </c>
      <c r="K62" s="86">
        <f t="shared" si="15"/>
        <v>1923.17671254601</v>
      </c>
      <c r="L62" s="86">
        <f t="shared" si="16"/>
        <v>2315.8124434220585</v>
      </c>
      <c r="M62" s="86">
        <f t="shared" si="17"/>
        <v>2679.294395960563</v>
      </c>
      <c r="N62" s="86">
        <f t="shared" si="18"/>
        <v>3010.5088774723645</v>
      </c>
      <c r="O62" s="87">
        <f t="shared" si="19"/>
        <v>3593.0904239679585</v>
      </c>
      <c r="P62" s="85">
        <f>$P$13*(($B$23/$B$24)^$P$14)*$B62/1000</f>
        <v>2127.4220827754934</v>
      </c>
      <c r="Q62" s="86">
        <f>$Q$13*(($B$23/$B$24)^$Q$14)*$B62/1000</f>
        <v>2728.954822845246</v>
      </c>
      <c r="R62" s="86">
        <f t="shared" si="25"/>
        <v>3284.665437245063</v>
      </c>
      <c r="S62" s="86">
        <f>$S$13*(($B$23/$B$24)^$S$14)*$B62/1000</f>
        <v>3794.4861420832617</v>
      </c>
      <c r="T62" s="86">
        <f>$T$13*(($B$23/$B$24)^$T$14)*$B62/1000</f>
        <v>4262.285596597013</v>
      </c>
      <c r="U62" s="87">
        <f>$U$13*(($B$23/$B$24)^$U$14)*$B62/1000</f>
        <v>5077.630498647235</v>
      </c>
      <c r="V62" s="139"/>
    </row>
    <row r="63" spans="1:22" ht="15.75">
      <c r="A63" s="139"/>
      <c r="B63" s="141">
        <v>1300</v>
      </c>
      <c r="C63" s="142"/>
      <c r="D63" s="85">
        <v>0</v>
      </c>
      <c r="E63" s="86">
        <v>0</v>
      </c>
      <c r="F63" s="86">
        <v>0</v>
      </c>
      <c r="G63" s="86">
        <v>0</v>
      </c>
      <c r="H63" s="86">
        <v>0</v>
      </c>
      <c r="I63" s="87">
        <v>0</v>
      </c>
      <c r="J63" s="85">
        <v>0</v>
      </c>
      <c r="K63" s="86">
        <v>0</v>
      </c>
      <c r="L63" s="86">
        <v>0</v>
      </c>
      <c r="M63" s="86">
        <v>0</v>
      </c>
      <c r="N63" s="86">
        <v>0</v>
      </c>
      <c r="O63" s="87">
        <v>0</v>
      </c>
      <c r="P63" s="85">
        <v>0</v>
      </c>
      <c r="Q63" s="86">
        <v>0</v>
      </c>
      <c r="R63" s="86">
        <v>0</v>
      </c>
      <c r="S63" s="86">
        <v>0</v>
      </c>
      <c r="T63" s="86">
        <v>0</v>
      </c>
      <c r="U63" s="87">
        <v>0</v>
      </c>
      <c r="V63" s="139"/>
    </row>
    <row r="64" spans="1:22" ht="15.75">
      <c r="A64" s="139"/>
      <c r="B64" s="141">
        <v>1400</v>
      </c>
      <c r="C64" s="142"/>
      <c r="D64" s="85">
        <f>$D$13*(($B$23/$B$24)^$D$14)*$B64/1000</f>
        <v>1399.0214223891442</v>
      </c>
      <c r="E64" s="86">
        <f t="shared" si="21"/>
        <v>1788.5445618857989</v>
      </c>
      <c r="F64" s="86">
        <f t="shared" si="22"/>
        <v>2150.232946643228</v>
      </c>
      <c r="G64" s="86">
        <f t="shared" si="23"/>
        <v>2489.2965976773976</v>
      </c>
      <c r="H64" s="86">
        <v>0</v>
      </c>
      <c r="I64" s="87">
        <v>0</v>
      </c>
      <c r="J64" s="85">
        <f t="shared" si="24"/>
        <v>1748.3593213916304</v>
      </c>
      <c r="K64" s="86">
        <f t="shared" si="15"/>
        <v>2243.7061646370116</v>
      </c>
      <c r="L64" s="86">
        <f t="shared" si="16"/>
        <v>2701.7811839924016</v>
      </c>
      <c r="M64" s="86">
        <f t="shared" si="17"/>
        <v>3125.8434619539908</v>
      </c>
      <c r="N64" s="86">
        <f t="shared" si="18"/>
        <v>3512.260357051092</v>
      </c>
      <c r="O64" s="87">
        <f t="shared" si="19"/>
        <v>4191.938827962618</v>
      </c>
      <c r="P64" s="85">
        <f>$P$13*(($B$23/$B$24)^$P$14)*$B64/1000</f>
        <v>2481.9924299047425</v>
      </c>
      <c r="Q64" s="86">
        <f>$Q$13*(($B$23/$B$24)^$Q$14)*$B64/1000</f>
        <v>3183.780626652787</v>
      </c>
      <c r="R64" s="86">
        <f t="shared" si="25"/>
        <v>3832.109676785907</v>
      </c>
      <c r="S64" s="86">
        <v>0</v>
      </c>
      <c r="T64" s="86">
        <v>0</v>
      </c>
      <c r="U64" s="87">
        <v>0</v>
      </c>
      <c r="V64" s="139"/>
    </row>
    <row r="65" spans="1:22" ht="15.75">
      <c r="A65" s="139"/>
      <c r="B65" s="141">
        <v>1500</v>
      </c>
      <c r="C65" s="142"/>
      <c r="D65" s="85">
        <v>0</v>
      </c>
      <c r="E65" s="86">
        <v>0</v>
      </c>
      <c r="F65" s="86">
        <v>0</v>
      </c>
      <c r="G65" s="86">
        <v>0</v>
      </c>
      <c r="H65" s="86">
        <v>0</v>
      </c>
      <c r="I65" s="87">
        <v>0</v>
      </c>
      <c r="J65" s="85">
        <v>0</v>
      </c>
      <c r="K65" s="86">
        <f t="shared" si="15"/>
        <v>2403.9708906825126</v>
      </c>
      <c r="L65" s="86">
        <f t="shared" si="16"/>
        <v>2894.7655542775733</v>
      </c>
      <c r="M65" s="86">
        <f t="shared" si="17"/>
        <v>3349.117994950704</v>
      </c>
      <c r="N65" s="86">
        <v>0</v>
      </c>
      <c r="O65" s="87">
        <v>0</v>
      </c>
      <c r="P65" s="85">
        <v>0</v>
      </c>
      <c r="Q65" s="86">
        <v>0</v>
      </c>
      <c r="R65" s="86">
        <v>0</v>
      </c>
      <c r="S65" s="86">
        <v>0</v>
      </c>
      <c r="T65" s="86">
        <v>0</v>
      </c>
      <c r="U65" s="87">
        <v>0</v>
      </c>
      <c r="V65" s="139"/>
    </row>
    <row r="66" spans="1:22" ht="15.75">
      <c r="A66" s="139"/>
      <c r="B66" s="141">
        <v>1600</v>
      </c>
      <c r="C66" s="142"/>
      <c r="D66" s="85">
        <v>0</v>
      </c>
      <c r="E66" s="86">
        <f t="shared" si="21"/>
        <v>2044.0509278694844</v>
      </c>
      <c r="F66" s="86">
        <f t="shared" si="22"/>
        <v>2457.4090818779746</v>
      </c>
      <c r="G66" s="86">
        <f t="shared" si="23"/>
        <v>2844.9103973455967</v>
      </c>
      <c r="H66" s="86">
        <v>0</v>
      </c>
      <c r="I66" s="87">
        <v>0</v>
      </c>
      <c r="J66" s="85">
        <f t="shared" si="24"/>
        <v>1998.1249387332919</v>
      </c>
      <c r="K66" s="86">
        <f t="shared" si="15"/>
        <v>2564.235616728013</v>
      </c>
      <c r="L66" s="86">
        <f t="shared" si="16"/>
        <v>3087.7499245627446</v>
      </c>
      <c r="M66" s="86">
        <f t="shared" si="17"/>
        <v>3572.3925279474174</v>
      </c>
      <c r="N66" s="86">
        <f t="shared" si="18"/>
        <v>4014.0118366298193</v>
      </c>
      <c r="O66" s="87">
        <f t="shared" si="19"/>
        <v>4790.787231957278</v>
      </c>
      <c r="P66" s="85">
        <f>$P$13*(($B$23/$B$24)^$P$14)*$B66/1000</f>
        <v>2836.562777033991</v>
      </c>
      <c r="Q66" s="86">
        <f>$Q$13*(($B$23/$B$24)^$Q$14)*$B66/1000</f>
        <v>3638.606430460328</v>
      </c>
      <c r="R66" s="86">
        <f t="shared" si="25"/>
        <v>4379.553916326751</v>
      </c>
      <c r="S66" s="86">
        <f>$S$13*(($B$23/$B$24)^$S$14)*$B66/1000</f>
        <v>5059.314856111016</v>
      </c>
      <c r="T66" s="86">
        <v>0</v>
      </c>
      <c r="U66" s="87">
        <v>0</v>
      </c>
      <c r="V66" s="139"/>
    </row>
    <row r="67" spans="1:22" ht="15.75">
      <c r="A67" s="139"/>
      <c r="B67" s="141">
        <v>1800</v>
      </c>
      <c r="C67" s="142"/>
      <c r="D67" s="85">
        <v>0</v>
      </c>
      <c r="E67" s="86">
        <f t="shared" si="21"/>
        <v>2299.55729385317</v>
      </c>
      <c r="F67" s="86">
        <f t="shared" si="22"/>
        <v>2764.5852171127212</v>
      </c>
      <c r="G67" s="86">
        <f t="shared" si="23"/>
        <v>3200.5241970137968</v>
      </c>
      <c r="H67" s="86">
        <v>0</v>
      </c>
      <c r="I67" s="87">
        <v>0</v>
      </c>
      <c r="J67" s="85">
        <f t="shared" si="24"/>
        <v>2247.890556074953</v>
      </c>
      <c r="K67" s="86">
        <f t="shared" si="15"/>
        <v>2884.7650688190147</v>
      </c>
      <c r="L67" s="86">
        <f t="shared" si="16"/>
        <v>3473.718665133088</v>
      </c>
      <c r="M67" s="86">
        <f t="shared" si="17"/>
        <v>4018.9415939408445</v>
      </c>
      <c r="N67" s="86">
        <f t="shared" si="18"/>
        <v>4515.763316208547</v>
      </c>
      <c r="O67" s="87">
        <v>0</v>
      </c>
      <c r="P67" s="85">
        <f>$P$13*(($B$23/$B$24)^$P$14)*$B67/1000</f>
        <v>3191.13312416324</v>
      </c>
      <c r="Q67" s="86">
        <f>$Q$13*(($B$23/$B$24)^$Q$14)*$B67/1000</f>
        <v>4093.432234267869</v>
      </c>
      <c r="R67" s="86">
        <v>0</v>
      </c>
      <c r="S67" s="86">
        <f>$S$13*(($B$23/$B$24)^$S$14)*$B67/1000</f>
        <v>5691.729213124891</v>
      </c>
      <c r="T67" s="86">
        <v>0</v>
      </c>
      <c r="U67" s="87">
        <v>0</v>
      </c>
      <c r="V67" s="139"/>
    </row>
    <row r="68" spans="1:22" ht="15.75">
      <c r="A68" s="139"/>
      <c r="B68" s="141">
        <v>2000</v>
      </c>
      <c r="C68" s="142"/>
      <c r="D68" s="85">
        <f>$D$13*(($B$23/$B$24)^$D$14)*$B68/1000</f>
        <v>1998.6020319844915</v>
      </c>
      <c r="E68" s="86">
        <f t="shared" si="21"/>
        <v>2555.0636598368555</v>
      </c>
      <c r="F68" s="86">
        <f t="shared" si="22"/>
        <v>3071.7613523474683</v>
      </c>
      <c r="G68" s="86">
        <f t="shared" si="23"/>
        <v>3556.1379966819964</v>
      </c>
      <c r="H68" s="86">
        <v>0</v>
      </c>
      <c r="I68" s="87">
        <v>0</v>
      </c>
      <c r="J68" s="85">
        <f t="shared" si="24"/>
        <v>2497.656173416615</v>
      </c>
      <c r="K68" s="86">
        <f t="shared" si="15"/>
        <v>3205.2945209100167</v>
      </c>
      <c r="L68" s="86">
        <f t="shared" si="16"/>
        <v>3859.687405703431</v>
      </c>
      <c r="M68" s="86">
        <f t="shared" si="17"/>
        <v>4465.490659934272</v>
      </c>
      <c r="N68" s="86">
        <f t="shared" si="18"/>
        <v>5017.514795787274</v>
      </c>
      <c r="O68" s="87">
        <v>0</v>
      </c>
      <c r="P68" s="85">
        <f>$P$13*(($B$23/$B$24)^$P$14)*$B68/1000</f>
        <v>3545.703471292489</v>
      </c>
      <c r="Q68" s="86">
        <f>$Q$13*(($B$23/$B$24)^$Q$14)*$B68/1000</f>
        <v>4548.25803807541</v>
      </c>
      <c r="R68" s="86">
        <f t="shared" si="25"/>
        <v>5474.442395408439</v>
      </c>
      <c r="S68" s="86">
        <v>0</v>
      </c>
      <c r="T68" s="86">
        <v>0</v>
      </c>
      <c r="U68" s="87">
        <v>0</v>
      </c>
      <c r="V68" s="139"/>
    </row>
    <row r="69" spans="1:22" ht="15.75">
      <c r="A69" s="139"/>
      <c r="B69" s="141">
        <v>2200</v>
      </c>
      <c r="C69" s="142"/>
      <c r="D69" s="85">
        <v>0</v>
      </c>
      <c r="E69" s="86">
        <f t="shared" si="21"/>
        <v>2810.570025820541</v>
      </c>
      <c r="F69" s="86">
        <v>0</v>
      </c>
      <c r="G69" s="86">
        <v>0</v>
      </c>
      <c r="H69" s="86">
        <v>0</v>
      </c>
      <c r="I69" s="87">
        <v>0</v>
      </c>
      <c r="J69" s="85">
        <f t="shared" si="24"/>
        <v>2747.4217907582765</v>
      </c>
      <c r="K69" s="86">
        <f t="shared" si="15"/>
        <v>3525.823973001018</v>
      </c>
      <c r="L69" s="86">
        <f t="shared" si="16"/>
        <v>4245.6561462737745</v>
      </c>
      <c r="M69" s="86">
        <f t="shared" si="17"/>
        <v>4912.0397259277</v>
      </c>
      <c r="N69" s="86">
        <v>0</v>
      </c>
      <c r="O69" s="87">
        <v>0</v>
      </c>
      <c r="P69" s="85">
        <v>0</v>
      </c>
      <c r="Q69" s="86">
        <f>$Q$13*(($B$23/$B$24)^$Q$14)*$B69/1000</f>
        <v>5003.083841882951</v>
      </c>
      <c r="R69" s="86">
        <v>0</v>
      </c>
      <c r="S69" s="86">
        <v>0</v>
      </c>
      <c r="T69" s="86">
        <v>0</v>
      </c>
      <c r="U69" s="87">
        <v>0</v>
      </c>
      <c r="V69" s="139"/>
    </row>
    <row r="70" spans="1:22" ht="15.75">
      <c r="A70" s="139"/>
      <c r="B70" s="141">
        <v>2400</v>
      </c>
      <c r="C70" s="142"/>
      <c r="D70" s="85">
        <v>0</v>
      </c>
      <c r="E70" s="86">
        <f t="shared" si="21"/>
        <v>3066.0763918042267</v>
      </c>
      <c r="F70" s="86">
        <f t="shared" si="22"/>
        <v>3686.113622816962</v>
      </c>
      <c r="G70" s="86">
        <v>0</v>
      </c>
      <c r="H70" s="86">
        <v>0</v>
      </c>
      <c r="I70" s="87">
        <v>0</v>
      </c>
      <c r="J70" s="85">
        <f t="shared" si="24"/>
        <v>2997.187408099938</v>
      </c>
      <c r="K70" s="86">
        <f t="shared" si="15"/>
        <v>3846.35342509202</v>
      </c>
      <c r="L70" s="86">
        <f t="shared" si="16"/>
        <v>4631.624886844117</v>
      </c>
      <c r="M70" s="86">
        <f t="shared" si="17"/>
        <v>5358.588791921126</v>
      </c>
      <c r="N70" s="86">
        <v>0</v>
      </c>
      <c r="O70" s="87">
        <v>0</v>
      </c>
      <c r="P70" s="85">
        <f>$P$13*(($B$23/$B$24)^$P$14)*$B70/1000</f>
        <v>4254.844165550987</v>
      </c>
      <c r="Q70" s="86">
        <v>0</v>
      </c>
      <c r="R70" s="86">
        <f t="shared" si="25"/>
        <v>6569.330874490126</v>
      </c>
      <c r="S70" s="86">
        <v>0</v>
      </c>
      <c r="T70" s="86">
        <v>0</v>
      </c>
      <c r="U70" s="87">
        <v>0</v>
      </c>
      <c r="V70" s="139"/>
    </row>
    <row r="71" spans="1:22" ht="15.75">
      <c r="A71" s="139"/>
      <c r="B71" s="141">
        <v>2600</v>
      </c>
      <c r="C71" s="142"/>
      <c r="D71" s="85">
        <v>0</v>
      </c>
      <c r="E71" s="86">
        <f t="shared" si="21"/>
        <v>3321.582757787912</v>
      </c>
      <c r="F71" s="86">
        <v>0</v>
      </c>
      <c r="G71" s="86">
        <v>0</v>
      </c>
      <c r="H71" s="86">
        <v>0</v>
      </c>
      <c r="I71" s="87">
        <v>0</v>
      </c>
      <c r="J71" s="85">
        <f t="shared" si="24"/>
        <v>3246.953025441599</v>
      </c>
      <c r="K71" s="86">
        <f t="shared" si="15"/>
        <v>4166.882877183021</v>
      </c>
      <c r="L71" s="86">
        <f t="shared" si="16"/>
        <v>5017.593627414461</v>
      </c>
      <c r="M71" s="86">
        <f t="shared" si="17"/>
        <v>5805.137857914554</v>
      </c>
      <c r="N71" s="86">
        <v>0</v>
      </c>
      <c r="O71" s="87">
        <v>0</v>
      </c>
      <c r="P71" s="85">
        <f>$P$13*(($B$23/$B$24)^$P$14)*$B71/1000</f>
        <v>4609.414512680236</v>
      </c>
      <c r="Q71" s="86">
        <v>0</v>
      </c>
      <c r="R71" s="86">
        <v>0</v>
      </c>
      <c r="S71" s="86">
        <v>0</v>
      </c>
      <c r="T71" s="86">
        <v>0</v>
      </c>
      <c r="U71" s="87">
        <v>0</v>
      </c>
      <c r="V71" s="139"/>
    </row>
    <row r="72" spans="1:22" ht="15.75">
      <c r="A72" s="139"/>
      <c r="B72" s="141">
        <v>2800</v>
      </c>
      <c r="C72" s="142"/>
      <c r="D72" s="85">
        <v>0</v>
      </c>
      <c r="E72" s="86">
        <f t="shared" si="21"/>
        <v>3577.0891237715978</v>
      </c>
      <c r="F72" s="86">
        <v>0</v>
      </c>
      <c r="G72" s="86">
        <v>0</v>
      </c>
      <c r="H72" s="86">
        <v>0</v>
      </c>
      <c r="I72" s="87">
        <v>0</v>
      </c>
      <c r="J72" s="85">
        <f t="shared" si="24"/>
        <v>3496.7186427832607</v>
      </c>
      <c r="K72" s="86">
        <f t="shared" si="15"/>
        <v>4487.412329274023</v>
      </c>
      <c r="L72" s="86">
        <f t="shared" si="16"/>
        <v>5403.562367984803</v>
      </c>
      <c r="M72" s="86">
        <v>0</v>
      </c>
      <c r="N72" s="86">
        <v>0</v>
      </c>
      <c r="O72" s="87">
        <v>0</v>
      </c>
      <c r="P72" s="85">
        <v>0</v>
      </c>
      <c r="Q72" s="86">
        <v>0</v>
      </c>
      <c r="R72" s="86">
        <v>0</v>
      </c>
      <c r="S72" s="86">
        <v>0</v>
      </c>
      <c r="T72" s="86">
        <v>0</v>
      </c>
      <c r="U72" s="87">
        <v>0</v>
      </c>
      <c r="V72" s="139"/>
    </row>
    <row r="73" spans="1:22" ht="16.5" thickBot="1">
      <c r="A73" s="140"/>
      <c r="B73" s="146">
        <v>3000</v>
      </c>
      <c r="C73" s="147"/>
      <c r="D73" s="89">
        <v>0</v>
      </c>
      <c r="E73" s="86">
        <f t="shared" si="21"/>
        <v>3832.5954897552833</v>
      </c>
      <c r="F73" s="90">
        <v>0</v>
      </c>
      <c r="G73" s="90">
        <v>0</v>
      </c>
      <c r="H73" s="90">
        <v>0</v>
      </c>
      <c r="I73" s="91">
        <v>0</v>
      </c>
      <c r="J73" s="89">
        <f t="shared" si="24"/>
        <v>3746.4842601249225</v>
      </c>
      <c r="K73" s="90">
        <f t="shared" si="15"/>
        <v>4807.941781365025</v>
      </c>
      <c r="L73" s="90">
        <f t="shared" si="16"/>
        <v>5789.531108555147</v>
      </c>
      <c r="M73" s="90">
        <f t="shared" si="17"/>
        <v>6698.235989901408</v>
      </c>
      <c r="N73" s="90">
        <v>0</v>
      </c>
      <c r="O73" s="91">
        <v>0</v>
      </c>
      <c r="P73" s="89">
        <v>0</v>
      </c>
      <c r="Q73" s="90">
        <v>0</v>
      </c>
      <c r="R73" s="90">
        <v>0</v>
      </c>
      <c r="S73" s="90">
        <v>0</v>
      </c>
      <c r="T73" s="90">
        <v>0</v>
      </c>
      <c r="U73" s="91">
        <v>0</v>
      </c>
      <c r="V73" s="140"/>
    </row>
    <row r="74" ht="15.75"/>
    <row r="75" spans="2:15" ht="15.75">
      <c r="B75" s="95"/>
      <c r="C75" s="95"/>
      <c r="D75" s="71"/>
      <c r="E75" s="71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</sheetData>
  <sheetProtection password="A14C" sheet="1"/>
  <mergeCells count="60">
    <mergeCell ref="B27:C27"/>
    <mergeCell ref="D27:I27"/>
    <mergeCell ref="J27:O27"/>
    <mergeCell ref="P27:U27"/>
    <mergeCell ref="P3:U3"/>
    <mergeCell ref="J11:O11"/>
    <mergeCell ref="P11:U11"/>
    <mergeCell ref="A19:C19"/>
    <mergeCell ref="B28:C28"/>
    <mergeCell ref="A29:A49"/>
    <mergeCell ref="B29:C29"/>
    <mergeCell ref="V29:V49"/>
    <mergeCell ref="B30:C30"/>
    <mergeCell ref="B31:C31"/>
    <mergeCell ref="B32:C32"/>
    <mergeCell ref="B33:C33"/>
    <mergeCell ref="B34:C34"/>
    <mergeCell ref="B35:C35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1:C51"/>
    <mergeCell ref="D51:I51"/>
    <mergeCell ref="B44:C44"/>
    <mergeCell ref="B45:C45"/>
    <mergeCell ref="B46:C46"/>
    <mergeCell ref="B47:C47"/>
    <mergeCell ref="J51:O51"/>
    <mergeCell ref="P51:U51"/>
    <mergeCell ref="B52:C52"/>
    <mergeCell ref="A53:A73"/>
    <mergeCell ref="B53:C53"/>
    <mergeCell ref="B63:C63"/>
    <mergeCell ref="B64:C64"/>
    <mergeCell ref="B65:C65"/>
    <mergeCell ref="B66:C66"/>
    <mergeCell ref="B67:C67"/>
    <mergeCell ref="V53:V7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2:C72"/>
    <mergeCell ref="B73:C73"/>
    <mergeCell ref="B68:C68"/>
    <mergeCell ref="B69:C69"/>
    <mergeCell ref="B70:C70"/>
    <mergeCell ref="B71:C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Aktieselskabet Nordisk Solar Compagni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</dc:creator>
  <cp:keywords/>
  <dc:description/>
  <cp:lastModifiedBy>Jeroen Hogenboom</cp:lastModifiedBy>
  <dcterms:created xsi:type="dcterms:W3CDTF">2012-02-24T07:49:21Z</dcterms:created>
  <dcterms:modified xsi:type="dcterms:W3CDTF">2017-01-12T09:50:23Z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-152121715</vt:i4>
  </property>
  <property fmtid="{D5CDD505-2E9C-101B-9397-08002B2CF9AE}" pid="4" name="_NewReviewCyc">
    <vt:lpwstr/>
  </property>
  <property fmtid="{D5CDD505-2E9C-101B-9397-08002B2CF9AE}" pid="5" name="_EmailSubje">
    <vt:lpwstr>Thermrad website wijzigingen (update)</vt:lpwstr>
  </property>
  <property fmtid="{D5CDD505-2E9C-101B-9397-08002B2CF9AE}" pid="6" name="_AuthorEma">
    <vt:lpwstr>j.hogenboom@solarnederland.nl</vt:lpwstr>
  </property>
  <property fmtid="{D5CDD505-2E9C-101B-9397-08002B2CF9AE}" pid="7" name="_AuthorEmailDisplayNa">
    <vt:lpwstr>Jeroen Hogenboom</vt:lpwstr>
  </property>
</Properties>
</file>